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filterPrivacy="1" defaultThemeVersion="124226"/>
  <xr:revisionPtr revIDLastSave="0" documentId="8_{589127D7-21F6-1245-A6FD-EEB256460C06}" xr6:coauthVersionLast="36" xr6:coauthVersionMax="36" xr10:uidLastSave="{00000000-0000-0000-0000-000000000000}"/>
  <bookViews>
    <workbookView xWindow="0" yWindow="500" windowWidth="28800" windowHeight="15840" xr2:uid="{00000000-000D-0000-FFFF-FFFF00000000}"/>
  </bookViews>
  <sheets>
    <sheet name="Лист1" sheetId="1" r:id="rId1"/>
  </sheets>
  <definedNames>
    <definedName name="_xlnm.Print_Area" localSheetId="0">Лист1!$A$4:$F$103</definedName>
  </definedNames>
  <calcPr calcId="181029"/>
</workbook>
</file>

<file path=xl/calcChain.xml><?xml version="1.0" encoding="utf-8"?>
<calcChain xmlns="http://schemas.openxmlformats.org/spreadsheetml/2006/main">
  <c r="F17" i="1" l="1"/>
  <c r="C68" i="1" l="1"/>
  <c r="D68" i="1"/>
  <c r="B68" i="1"/>
  <c r="C103" i="1" l="1"/>
  <c r="D103" i="1"/>
  <c r="B103" i="1"/>
  <c r="B78" i="1"/>
  <c r="B74" i="1"/>
  <c r="B70" i="1"/>
  <c r="B65" i="1"/>
  <c r="B58" i="1"/>
  <c r="B56" i="1"/>
  <c r="B50" i="1"/>
  <c r="B44" i="1"/>
  <c r="B41" i="1"/>
  <c r="B39" i="1"/>
  <c r="B31" i="1"/>
  <c r="B19" i="1"/>
  <c r="B6" i="1"/>
  <c r="B80" i="1" l="1"/>
  <c r="B25" i="1"/>
  <c r="F91" i="1" l="1"/>
  <c r="C19" i="1" l="1"/>
  <c r="D19" i="1"/>
  <c r="D31" i="1" l="1"/>
  <c r="C31" i="1"/>
  <c r="C39" i="1"/>
  <c r="D39" i="1"/>
  <c r="E45" i="1" l="1"/>
  <c r="F96" i="1" l="1"/>
  <c r="F88" i="1"/>
  <c r="E87" i="1" l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C58" i="1"/>
  <c r="D58" i="1"/>
  <c r="D44" i="1"/>
  <c r="C44" i="1"/>
  <c r="E18" i="1" l="1"/>
  <c r="F20" i="1"/>
  <c r="F23" i="1"/>
  <c r="E23" i="1"/>
  <c r="C6" i="1"/>
  <c r="F24" i="1"/>
  <c r="D6" i="1"/>
  <c r="E7" i="1"/>
  <c r="F7" i="1"/>
  <c r="E8" i="1"/>
  <c r="F8" i="1"/>
  <c r="E9" i="1"/>
  <c r="F9" i="1"/>
  <c r="E10" i="1"/>
  <c r="F10" i="1"/>
  <c r="E11" i="1"/>
  <c r="F11" i="1"/>
  <c r="E13" i="1"/>
  <c r="F13" i="1"/>
  <c r="E14" i="1"/>
  <c r="F14" i="1"/>
  <c r="E15" i="1"/>
  <c r="F15" i="1"/>
  <c r="E16" i="1"/>
  <c r="F16" i="1"/>
  <c r="E17" i="1"/>
  <c r="F18" i="1"/>
  <c r="E20" i="1"/>
  <c r="E21" i="1"/>
  <c r="F21" i="1"/>
  <c r="E24" i="1"/>
  <c r="C25" i="1" l="1"/>
  <c r="E103" i="1"/>
  <c r="E6" i="1"/>
  <c r="F103" i="1"/>
  <c r="D25" i="1"/>
  <c r="E19" i="1"/>
  <c r="F6" i="1"/>
  <c r="F19" i="1"/>
  <c r="E25" i="1" l="1"/>
  <c r="F25" i="1"/>
  <c r="C41" i="1"/>
  <c r="C74" i="1"/>
  <c r="C50" i="1"/>
  <c r="C65" i="1"/>
  <c r="F76" i="1"/>
  <c r="E32" i="1"/>
  <c r="F32" i="1"/>
  <c r="B82" i="1" l="1"/>
  <c r="C70" i="1"/>
  <c r="F58" i="1"/>
  <c r="F61" i="1" l="1"/>
  <c r="F55" i="1"/>
  <c r="F53" i="1"/>
  <c r="E62" i="1"/>
  <c r="F62" i="1"/>
  <c r="E55" i="1"/>
  <c r="E53" i="1"/>
  <c r="D50" i="1" l="1"/>
  <c r="F50" i="1" s="1"/>
  <c r="F46" i="1" l="1"/>
  <c r="F92" i="1"/>
  <c r="F94" i="1"/>
  <c r="F63" i="1"/>
  <c r="F47" i="1"/>
  <c r="E52" i="1" l="1"/>
  <c r="E49" i="1"/>
  <c r="E51" i="1"/>
  <c r="E54" i="1"/>
  <c r="F87" i="1"/>
  <c r="F89" i="1"/>
  <c r="F97" i="1"/>
  <c r="F98" i="1"/>
  <c r="F99" i="1"/>
  <c r="F101" i="1"/>
  <c r="F86" i="1"/>
  <c r="E86" i="1"/>
  <c r="F33" i="1"/>
  <c r="F34" i="1"/>
  <c r="F35" i="1"/>
  <c r="F38" i="1"/>
  <c r="F42" i="1"/>
  <c r="F43" i="1"/>
  <c r="F59" i="1"/>
  <c r="F60" i="1"/>
  <c r="F64" i="1"/>
  <c r="F66" i="1"/>
  <c r="F67" i="1"/>
  <c r="F71" i="1"/>
  <c r="F72" i="1"/>
  <c r="F73" i="1"/>
  <c r="F75" i="1"/>
  <c r="F77" i="1"/>
  <c r="E33" i="1"/>
  <c r="E34" i="1"/>
  <c r="E35" i="1"/>
  <c r="E37" i="1"/>
  <c r="E38" i="1"/>
  <c r="E40" i="1"/>
  <c r="E42" i="1"/>
  <c r="E43" i="1"/>
  <c r="E46" i="1"/>
  <c r="E47" i="1"/>
  <c r="E48" i="1"/>
  <c r="E57" i="1"/>
  <c r="E59" i="1"/>
  <c r="E60" i="1"/>
  <c r="E61" i="1"/>
  <c r="E63" i="1"/>
  <c r="E64" i="1"/>
  <c r="E66" i="1"/>
  <c r="E67" i="1"/>
  <c r="E71" i="1"/>
  <c r="E72" i="1"/>
  <c r="E73" i="1"/>
  <c r="E75" i="1"/>
  <c r="E76" i="1"/>
  <c r="E77" i="1"/>
  <c r="C78" i="1"/>
  <c r="D78" i="1"/>
  <c r="D74" i="1"/>
  <c r="D70" i="1"/>
  <c r="D65" i="1"/>
  <c r="C56" i="1"/>
  <c r="C80" i="1" s="1"/>
  <c r="D56" i="1"/>
  <c r="D41" i="1"/>
  <c r="D80" i="1" l="1"/>
  <c r="F44" i="1"/>
  <c r="E41" i="1"/>
  <c r="E65" i="1"/>
  <c r="E56" i="1"/>
  <c r="F31" i="1"/>
  <c r="E74" i="1"/>
  <c r="F70" i="1"/>
  <c r="E70" i="1"/>
  <c r="F65" i="1"/>
  <c r="E58" i="1"/>
  <c r="E50" i="1"/>
  <c r="F41" i="1"/>
  <c r="E31" i="1"/>
  <c r="F74" i="1"/>
  <c r="E39" i="1"/>
  <c r="E44" i="1"/>
  <c r="D82" i="1" l="1"/>
  <c r="C82" i="1"/>
  <c r="E80" i="1"/>
  <c r="F80" i="1"/>
</calcChain>
</file>

<file path=xl/sharedStrings.xml><?xml version="1.0" encoding="utf-8"?>
<sst xmlns="http://schemas.openxmlformats.org/spreadsheetml/2006/main" count="128" uniqueCount="118">
  <si>
    <t>НАЛОГОВЫЕ И НЕНАЛОГОВЫЕ ДОХОДЫ</t>
  </si>
  <si>
    <t>Налог на доходы физических лиц</t>
  </si>
  <si>
    <t>Налоги на совокупный доход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</si>
  <si>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</si>
  <si>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</si>
  <si>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</si>
  <si>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</si>
  <si>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</si>
  <si>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</si>
  <si>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</si>
  <si>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</si>
  <si>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Субсидии от других бюджетов бюджетной системы Российской Федерации</t>
  </si>
  <si>
    <t>Субвенции от других бюджетов бюджетной системы Российской Федерации</t>
  </si>
  <si>
    <t>ВСЕГО ДОХОДОВ: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</si>
  <si>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</si>
  <si>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</si>
  <si>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</si>
  <si>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</si>
  <si>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</si>
  <si>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</si>
  <si>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</si>
  <si>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</si>
  <si>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</si>
  <si>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</si>
  <si>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</si>
  <si>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</si>
  <si>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</si>
  <si>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</si>
  <si>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</si>
  <si>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</si>
  <si>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</si>
  <si>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ОХРАНА ОКРУЖАЮЩЕЙ СРЕДЫ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</si>
  <si>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</si>
  <si>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</si>
  <si>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</si>
  <si>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</si>
  <si>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</si>
  <si>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</si>
  <si>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</si>
  <si>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</si>
  <si>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</si>
  <si>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</si>
  <si>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</si>
  <si>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</si>
  <si>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</si>
  <si>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</si>
  <si>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</si>
  <si>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</si>
  <si>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</si>
  <si>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</si>
  <si>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 РАСХОДОВ:</t>
  </si>
  <si>
    <t>ЖИЛИЩНО-КОММУНАЛЬНОЕ ХОЗЯЙСТВО</t>
  </si>
  <si>
    <t>Жилищное хозяйство</t>
  </si>
  <si>
    <t>Прикладные научные исследования в области жилищно- коммунального хозяйства</t>
  </si>
  <si>
    <t xml:space="preserve"> Наименование </t>
  </si>
  <si>
    <t xml:space="preserve">Наименование </t>
  </si>
  <si>
    <t>Коммунальное хозяйство</t>
  </si>
  <si>
    <t> Наименование</t>
  </si>
  <si>
    <t>Молодежная политика</t>
  </si>
  <si>
    <t>Налог на имущество</t>
  </si>
  <si>
    <t xml:space="preserve">Задолженность и перерасчет по отмененным налогам, сборам и иным обязательным платежам </t>
  </si>
  <si>
    <t>Благоустройство</t>
  </si>
  <si>
    <t>Другие вопросы в области жилищно-коммунального хозяйства</t>
  </si>
  <si>
    <t xml:space="preserve">Возврат остатков субсидий, субвенций и иных межбюджетных трансфертов, имеющих целевое назначение, прошлых лет </t>
  </si>
  <si>
    <t>Охрана объектов растительного и животного мира и среды их обитания</t>
  </si>
  <si>
    <t>Дополнительное образование детей</t>
  </si>
  <si>
    <t>Доходы от возврата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</si>
  <si>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Обеспечение проведения выборов и референдумов</t>
  </si>
  <si>
    <t>Водное хозяйство</t>
  </si>
  <si>
    <t>Муниципальная программа "Культура"</t>
  </si>
  <si>
    <t xml:space="preserve"> 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</si>
  <si>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</si>
  <si>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</si>
  <si>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</si>
  <si>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</si>
  <si>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</si>
  <si>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</si>
  <si>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"Развитие инженерной инфраструктуры и энергоэффективности"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</si>
  <si>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</si>
  <si>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</si>
  <si>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</si>
  <si>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</si>
  <si>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</si>
  <si>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</si>
  <si>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</si>
  <si>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</si>
  <si>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Иные межбюджетные трансферты</t>
  </si>
  <si>
    <t>Налоги на товары (работы, услуги), реализуемые на территории Российской Федерации</t>
  </si>
  <si>
    <t>ЗДРАВООХРАНЕНИЕ</t>
  </si>
  <si>
    <t>Другие вопросы в области здравоохранения</t>
  </si>
  <si>
    <t>Уточненный план                  на 2022 год</t>
  </si>
  <si>
    <t>%   исполнения к уточненному плану на 2022 год</t>
  </si>
  <si>
    <t>тыс. руб.</t>
  </si>
  <si>
    <t>%   исполнения к уточненному плану на 2022год</t>
  </si>
  <si>
    <t>Сведения о муниципальном долге</t>
  </si>
  <si>
    <t>(тыс.руб.)</t>
  </si>
  <si>
    <t xml:space="preserve"> Долговые обязательства</t>
  </si>
  <si>
    <t xml:space="preserve">По состоянию на 01.01.2022 </t>
  </si>
  <si>
    <t>1. Муниципальный долг - всего</t>
  </si>
  <si>
    <t>1.1. Муниципальные ценные бумаги</t>
  </si>
  <si>
    <t xml:space="preserve">1.2. Бюджетные кредиты, привлеченные в местный бюджет городского округа Московской области, от других бюджетов бюджетной системы Российской Федерации </t>
  </si>
  <si>
    <t>1.3. Кредиты, полученные городским округом Московской области, от кредитных организаций</t>
  </si>
  <si>
    <t>1.4. Муниципальные гарантии</t>
  </si>
  <si>
    <t xml:space="preserve">
ИНФОРМАЦИЯ 
о ходе исполнения бюджета муниципального образования городской округ Люберцы Московской области
за 9 месяцев 2022 года</t>
  </si>
  <si>
    <r>
      <t xml:space="preserve">Исполнение по доходам бюджета муниципального образования городской округ Люберцы </t>
    </r>
    <r>
      <rPr>
        <sz val="11"/>
        <color rgb="FF000000"/>
        <rFont val="Times New Roman"/>
        <family val="1"/>
        <charset val="204"/>
      </rPr>
      <t>Московской области
 за 9 месяцев 2022 года</t>
    </r>
    <r>
      <rPr>
        <sz val="11"/>
        <color theme="1"/>
        <rFont val="Times New Roman"/>
        <family val="1"/>
        <charset val="204"/>
      </rPr>
      <t xml:space="preserve">          </t>
    </r>
  </si>
  <si>
    <t>Исполнено за 9 месяцев 2021 года</t>
  </si>
  <si>
    <t>Исполнено за 9 месяцев 2022 года</t>
  </si>
  <si>
    <t>% исполнения 9 месяцев 2022 года к исполнению 9 месяцев 2021года</t>
  </si>
  <si>
    <t>Исполнение по разделам подразделам классификации расходов бюджета муниципального образования 
городской округ Люберцы Московской области за 9 месяцев 2022 года</t>
  </si>
  <si>
    <t>% исполнения 9 месяцев 2022 года к исполнению 9 месяцев 2021 года</t>
  </si>
  <si>
    <t>Исполнение бюджета муниципального образования
городской округ Люберцы Московской области в разрезе муниципальных программ
за 9 месяцев 2022 года</t>
  </si>
  <si>
    <t>% исполнения 9 месяцев и 2022 года к исполнению 9 месяцев 2021 года</t>
  </si>
  <si>
    <t>По состоянию на 01.10.2022</t>
  </si>
  <si>
    <t xml:space="preserve">          В течение 9 месяцев 2022 года администрацией муниципального образования городской округ Люберцы Московской области долговые обязательства в виде кредита не привлекались, ценные бумаги не выпускались.  </t>
  </si>
  <si>
    <r>
      <t xml:space="preserve">           Расходы бюджета исполнены в объем</t>
    </r>
    <r>
      <rPr>
        <sz val="10"/>
        <rFont val="Times New Roman"/>
        <family val="1"/>
        <charset val="204"/>
      </rPr>
      <t xml:space="preserve">е 10 774 388 тыс. рублей, что составляет 69,6 % </t>
    </r>
    <r>
      <rPr>
        <sz val="10"/>
        <color theme="1"/>
        <rFont val="Times New Roman"/>
        <family val="1"/>
        <charset val="204"/>
      </rPr>
      <t>от плановых годовых показателей.</t>
    </r>
  </si>
  <si>
    <r>
      <t xml:space="preserve">             Доходы бюджета муниципального образования городской округ Люберцы Московской области за 9 месяцев 2022 года составили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10 367 344</t>
    </r>
    <r>
      <rPr>
        <sz val="11"/>
        <color theme="1"/>
        <rFont val="Times New Roman"/>
        <family val="1"/>
        <charset val="204"/>
      </rPr>
      <t>тыс. рублей или 80,0 % от годовых плановых назначений.</t>
    </r>
  </si>
  <si>
    <r>
      <t xml:space="preserve">        По итогам исполнения бюджета за 9 месяцев 2022 года сложился дефицит бюджета в размере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407 044 </t>
    </r>
    <r>
      <rPr>
        <sz val="11"/>
        <color theme="1"/>
        <rFont val="Times New Roman"/>
        <family val="1"/>
        <charset val="204"/>
      </rPr>
      <t>тыс. рублей.</t>
    </r>
  </si>
  <si>
    <r>
      <t xml:space="preserve">         В бюджетной сфере округа в настоящее время трудится более 9 тысяч человек. Всего за 9 месяцев 2022 года расходы на выплату заработной платы муниципальных учреждений составили </t>
    </r>
    <r>
      <rPr>
        <sz val="11"/>
        <rFont val="Times New Roman"/>
        <family val="1"/>
        <charset val="204"/>
      </rPr>
      <t>3 518 819 тыс. руб. или 62,8</t>
    </r>
    <r>
      <rPr>
        <sz val="11"/>
        <color theme="1"/>
        <rFont val="Times New Roman"/>
        <family val="1"/>
        <charset val="204"/>
      </rPr>
      <t>% от общего объема расходов бюджета. Фактическая численность муниципальных служащих органов местного самоуправления муниципального образования городской округ Люберцы Московской области на 1 октября 2022 года составила 168 человек, расходы на денежное содержание которых за 9 месяцев 2022 года составили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230 953 тыс. рублей.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</si>
</sst>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 CYR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Calibri"/>
      <family val="2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0F2F1"/>
        <bgColor rgb="FFEDE7F6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>
      <alignment horizontal="center" vertical="center" wrapText="1"/>
      <protection locked="0" hidden="1"/>
    </xf>
    <xf numFmtId="49" fontId="6" fillId="0" borderId="0">
      <alignment horizontal="left" vertical="center" wrapText="1"/>
      <protection locked="0" hidden="1"/>
    </xf>
    <xf numFmtId="0" fontId="6" fillId="0" borderId="0" applyProtection="0"/>
    <xf numFmtId="49" fontId="7" fillId="0" borderId="0">
      <alignment horizontal="center" vertical="top" wrapText="1"/>
      <protection locked="0" hidden="1"/>
    </xf>
    <xf numFmtId="49" fontId="8" fillId="0" borderId="0">
      <alignment horizontal="center" wrapText="1"/>
      <protection locked="0" hidden="1"/>
    </xf>
    <xf numFmtId="0" fontId="6" fillId="0" borderId="0">
      <alignment horizontal="center" vertical="top" wrapText="1"/>
      <protection locked="0" hidden="1"/>
    </xf>
    <xf numFmtId="0" fontId="6" fillId="0" borderId="0">
      <alignment horizontal="left" wrapText="1"/>
      <protection locked="0" hidden="1"/>
    </xf>
    <xf numFmtId="49" fontId="13" fillId="0" borderId="0">
      <alignment horizontal="center" vertical="top" wrapText="1"/>
      <protection locked="0" hidden="1"/>
    </xf>
    <xf numFmtId="0" fontId="6" fillId="0" borderId="0">
      <alignment horizontal="left" vertical="top" wrapText="1"/>
      <protection locked="0" hidden="1"/>
    </xf>
    <xf numFmtId="49" fontId="10" fillId="0" borderId="0">
      <alignment horizontal="right" vertical="top" wrapText="1"/>
      <protection locked="0" hidden="1"/>
    </xf>
    <xf numFmtId="0" fontId="6" fillId="0" borderId="0">
      <alignment horizontal="right" vertical="top" wrapText="1"/>
      <protection locked="0" hidden="1"/>
    </xf>
    <xf numFmtId="0" fontId="14" fillId="0" borderId="0"/>
    <xf numFmtId="0" fontId="18" fillId="4" borderId="3" applyNumberFormat="0" applyFont="0" applyBorder="0" applyAlignment="0" applyProtection="0">
      <alignment horizontal="left" wrapText="1"/>
    </xf>
  </cellStyleXfs>
  <cellXfs count="60">
    <xf numFmtId="0" fontId="0" fillId="0" borderId="0" xfId="0"/>
    <xf numFmtId="0" fontId="5" fillId="0" borderId="1" xfId="0" applyFont="1" applyBorder="1" applyAlignment="1">
      <alignment horizontal="justify" vertical="top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3" borderId="0" xfId="0" applyFill="1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1" fillId="0" borderId="0" xfId="0" applyFont="1"/>
    <xf numFmtId="164" fontId="1" fillId="3" borderId="1" xfId="0" applyNumberFormat="1" applyFont="1" applyFill="1" applyBorder="1" applyAlignment="1">
      <alignment horizontal="center" vertical="center"/>
    </xf>
    <xf numFmtId="3" fontId="12" fillId="0" borderId="0" xfId="0" applyNumberFormat="1" applyFont="1"/>
    <xf numFmtId="164" fontId="11" fillId="0" borderId="1" xfId="0" applyNumberFormat="1" applyFont="1" applyBorder="1" applyAlignment="1">
      <alignment horizontal="center" vertical="center"/>
    </xf>
    <xf numFmtId="49" fontId="1" fillId="0" borderId="2" xfId="3" applyNumberFormat="1" applyFont="1" applyBorder="1" applyAlignment="1" applyProtection="1">
      <alignment horizontal="left" vertical="top" wrapText="1"/>
      <protection locked="0" hidden="1"/>
    </xf>
    <xf numFmtId="0" fontId="1" fillId="0" borderId="2" xfId="3" applyFont="1" applyBorder="1" applyAlignment="1" applyProtection="1">
      <alignment horizontal="left" vertical="top" wrapText="1"/>
      <protection locked="0" hidden="1"/>
    </xf>
    <xf numFmtId="0" fontId="1" fillId="3" borderId="1" xfId="0" applyFont="1" applyFill="1" applyBorder="1" applyAlignment="1">
      <alignment horizontal="justify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1" fillId="0" borderId="0" xfId="3" applyNumberFormat="1" applyFont="1" applyBorder="1" applyAlignment="1" applyProtection="1">
      <alignment horizontal="left" vertical="top" wrapText="1"/>
      <protection locked="0" hidden="1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3" applyFont="1" applyBorder="1" applyAlignment="1" applyProtection="1">
      <alignment horizontal="left" vertical="top" wrapText="1"/>
      <protection locked="0" hidden="1"/>
    </xf>
    <xf numFmtId="0" fontId="2" fillId="0" borderId="0" xfId="0" applyFont="1" applyBorder="1" applyAlignment="1">
      <alignment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49" fontId="1" fillId="0" borderId="6" xfId="3" applyNumberFormat="1" applyFont="1" applyBorder="1" applyAlignment="1" applyProtection="1">
      <alignment horizontal="left" vertical="top" wrapText="1"/>
      <protection locked="0" hidden="1"/>
    </xf>
    <xf numFmtId="164" fontId="16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" fillId="0" borderId="2" xfId="3" applyNumberFormat="1" applyFont="1" applyBorder="1" applyAlignment="1" applyProtection="1">
      <alignment horizontal="center" vertical="top" wrapText="1"/>
      <protection locked="0" hidden="1"/>
    </xf>
    <xf numFmtId="49" fontId="1" fillId="0" borderId="7" xfId="3" applyNumberFormat="1" applyFont="1" applyBorder="1" applyAlignment="1" applyProtection="1">
      <alignment horizontal="center" vertical="top" wrapText="1"/>
      <protection locked="0" hidden="1"/>
    </xf>
    <xf numFmtId="49" fontId="1" fillId="0" borderId="1" xfId="3" applyNumberFormat="1" applyFont="1" applyBorder="1" applyAlignment="1" applyProtection="1">
      <alignment horizontal="center" vertical="top" wrapText="1"/>
      <protection locked="0" hidden="1"/>
    </xf>
    <xf numFmtId="49" fontId="2" fillId="0" borderId="6" xfId="3" applyNumberFormat="1" applyFont="1" applyBorder="1" applyAlignment="1" applyProtection="1">
      <alignment horizontal="left" vertical="top" wrapText="1"/>
      <protection locked="0" hidden="1"/>
    </xf>
    <xf numFmtId="164" fontId="16" fillId="0" borderId="8" xfId="0" applyNumberFormat="1" applyFont="1" applyBorder="1" applyAlignment="1">
      <alignment horizontal="center" vertical="center" wrapText="1"/>
    </xf>
    <xf numFmtId="49" fontId="23" fillId="0" borderId="6" xfId="3" applyNumberFormat="1" applyFont="1" applyBorder="1" applyAlignment="1" applyProtection="1">
      <alignment horizontal="left" vertical="top" wrapText="1"/>
      <protection locked="0" hidden="1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center" wrapText="1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</cellXfs>
  <cellStyles count="14">
    <cellStyle name="2" xfId="13" xr:uid="{ED5D654A-07D4-4550-AC48-AB0D64BC1853}"/>
    <cellStyle name="Денежный [0] 2" xfId="1" xr:uid="{00000000-0005-0000-0000-000000000000}"/>
    <cellStyle name="Денежный [0] 3" xfId="10" xr:uid="{00000000-0005-0000-0000-000001000000}"/>
    <cellStyle name="Денежный 2" xfId="2" xr:uid="{00000000-0005-0000-0000-000002000000}"/>
    <cellStyle name="Денежный 3" xfId="9" xr:uid="{00000000-0005-0000-0000-000003000000}"/>
    <cellStyle name="Обычный" xfId="0" builtinId="0"/>
    <cellStyle name="Обычный 2" xfId="3" xr:uid="{00000000-0005-0000-0000-000005000000}"/>
    <cellStyle name="Обычный 3" xfId="12" xr:uid="{00000000-0005-0000-0000-000006000000}"/>
    <cellStyle name="Процентный 2" xfId="4" xr:uid="{00000000-0005-0000-0000-000007000000}"/>
    <cellStyle name="Процентный 3" xfId="11" xr:uid="{00000000-0005-0000-0000-000008000000}"/>
    <cellStyle name="Финансовый [0] 2" xfId="5" xr:uid="{00000000-0005-0000-0000-000009000000}"/>
    <cellStyle name="Финансовый [0] 3" xfId="8" xr:uid="{00000000-0005-0000-0000-00000A000000}"/>
    <cellStyle name="Финансовый 2" xfId="6" xr:uid="{00000000-0005-0000-0000-00000B000000}"/>
    <cellStyle name="Финансовый 3" xfId="7" xr:uid="{00000000-0005-0000-0000-00000C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tabSelected="1" zoomScaleNormal="100" workbookViewId="0">
      <selection activeCell="A2" sqref="A2:F2"/>
    </sheetView>
  </sheetViews>
  <sheetFormatPr baseColWidth="10" defaultColWidth="8.83203125" defaultRowHeight="15"/>
  <cols>
    <col min="1" max="1" width="39.5" customWidth="1"/>
    <col min="2" max="2" width="19.33203125" customWidth="1"/>
    <col min="3" max="3" width="17.6640625" customWidth="1"/>
    <col min="4" max="4" width="17.33203125" customWidth="1"/>
    <col min="5" max="5" width="16.5" customWidth="1"/>
    <col min="6" max="6" width="13.5" customWidth="1"/>
    <col min="8" max="8" width="44.33203125" customWidth="1"/>
    <col min="9" max="9" width="22.5" customWidth="1"/>
  </cols>
  <sheetData>
    <row r="1" spans="1:6" ht="70.5" customHeight="1">
      <c r="A1" s="55" t="s">
        <v>103</v>
      </c>
      <c r="B1" s="55"/>
      <c r="C1" s="55"/>
      <c r="D1" s="55"/>
      <c r="E1" s="55"/>
      <c r="F1" s="55"/>
    </row>
    <row r="2" spans="1:6" ht="48" customHeight="1">
      <c r="A2" s="56" t="s">
        <v>115</v>
      </c>
      <c r="B2" s="56"/>
      <c r="C2" s="56"/>
      <c r="D2" s="56"/>
      <c r="E2" s="56"/>
      <c r="F2" s="56"/>
    </row>
    <row r="3" spans="1:6" ht="40.5" customHeight="1">
      <c r="A3" s="57" t="s">
        <v>104</v>
      </c>
      <c r="B3" s="57"/>
      <c r="C3" s="57"/>
      <c r="D3" s="57"/>
      <c r="E3" s="57"/>
      <c r="F3" s="57"/>
    </row>
    <row r="4" spans="1:6">
      <c r="F4" t="s">
        <v>92</v>
      </c>
    </row>
    <row r="5" spans="1:6" ht="90">
      <c r="A5" s="8" t="s">
        <v>57</v>
      </c>
      <c r="B5" s="9" t="s">
        <v>105</v>
      </c>
      <c r="C5" s="8" t="s">
        <v>90</v>
      </c>
      <c r="D5" s="9" t="s">
        <v>106</v>
      </c>
      <c r="E5" s="9" t="s">
        <v>91</v>
      </c>
      <c r="F5" s="9" t="s">
        <v>107</v>
      </c>
    </row>
    <row r="6" spans="1:6" ht="30">
      <c r="A6" s="5" t="s">
        <v>0</v>
      </c>
      <c r="B6" s="24">
        <f t="shared" ref="B6" si="0">SUM(B7:B18)</f>
        <v>3841583</v>
      </c>
      <c r="C6" s="24">
        <f>SUM(C7:C18)</f>
        <v>5855963</v>
      </c>
      <c r="D6" s="24">
        <f t="shared" ref="D6" si="1">SUM(D7:D18)</f>
        <v>4248298</v>
      </c>
      <c r="E6" s="14">
        <f>D6/C6*100</f>
        <v>72.546530775553052</v>
      </c>
      <c r="F6" s="14">
        <f>D6/B6*100</f>
        <v>110.58717200695651</v>
      </c>
    </row>
    <row r="7" spans="1:6">
      <c r="A7" s="2" t="s">
        <v>1</v>
      </c>
      <c r="B7" s="26">
        <v>1038270</v>
      </c>
      <c r="C7" s="26">
        <v>1695587</v>
      </c>
      <c r="D7" s="26">
        <v>1178263</v>
      </c>
      <c r="E7" s="20">
        <f t="shared" ref="E7:E25" si="2">D7/C7*100</f>
        <v>69.489976037796936</v>
      </c>
      <c r="F7" s="34">
        <f t="shared" ref="F7:F25" si="3">D7/B7*100</f>
        <v>113.48329432613869</v>
      </c>
    </row>
    <row r="8" spans="1:6" ht="47.25" customHeight="1">
      <c r="A8" s="36" t="s">
        <v>87</v>
      </c>
      <c r="B8" s="26">
        <v>24617</v>
      </c>
      <c r="C8" s="26">
        <v>32513</v>
      </c>
      <c r="D8" s="26">
        <v>27787</v>
      </c>
      <c r="E8" s="20">
        <f t="shared" ref="E8" si="4">D8/C8*100</f>
        <v>85.464275828130283</v>
      </c>
      <c r="F8" s="34">
        <f t="shared" ref="F8" si="5">D8/B8*100</f>
        <v>112.87727992850469</v>
      </c>
    </row>
    <row r="9" spans="1:6">
      <c r="A9" s="2" t="s">
        <v>2</v>
      </c>
      <c r="B9" s="26">
        <v>1286035</v>
      </c>
      <c r="C9" s="27">
        <v>1959869</v>
      </c>
      <c r="D9" s="26">
        <v>1503644</v>
      </c>
      <c r="E9" s="20">
        <f t="shared" si="2"/>
        <v>76.721658437375154</v>
      </c>
      <c r="F9" s="34">
        <f t="shared" si="3"/>
        <v>116.92092361405403</v>
      </c>
    </row>
    <row r="10" spans="1:6">
      <c r="A10" s="3" t="s">
        <v>59</v>
      </c>
      <c r="B10" s="26">
        <v>883505</v>
      </c>
      <c r="C10" s="28">
        <v>1450253</v>
      </c>
      <c r="D10" s="26">
        <v>844884</v>
      </c>
      <c r="E10" s="20">
        <f t="shared" ref="E10" si="6">D10/C10*100</f>
        <v>58.257697105263709</v>
      </c>
      <c r="F10" s="34">
        <f t="shared" ref="F10" si="7">D10/B10*100</f>
        <v>95.628660845156503</v>
      </c>
    </row>
    <row r="11" spans="1:6">
      <c r="A11" s="2" t="s">
        <v>3</v>
      </c>
      <c r="B11" s="26">
        <v>50414</v>
      </c>
      <c r="C11" s="26">
        <v>72061</v>
      </c>
      <c r="D11" s="26">
        <v>60551</v>
      </c>
      <c r="E11" s="20">
        <f t="shared" si="2"/>
        <v>84.027421212583789</v>
      </c>
      <c r="F11" s="34">
        <f t="shared" si="3"/>
        <v>120.10750981870115</v>
      </c>
    </row>
    <row r="12" spans="1:6" ht="45">
      <c r="A12" s="3" t="s">
        <v>60</v>
      </c>
      <c r="B12" s="26">
        <v>-51</v>
      </c>
      <c r="C12" s="26">
        <v>0</v>
      </c>
      <c r="D12" s="26">
        <v>-67</v>
      </c>
      <c r="E12" s="20">
        <v>0</v>
      </c>
      <c r="F12" s="34">
        <v>0</v>
      </c>
    </row>
    <row r="13" spans="1:6" ht="45">
      <c r="A13" s="2" t="s">
        <v>4</v>
      </c>
      <c r="B13" s="26">
        <v>326926</v>
      </c>
      <c r="C13" s="26">
        <v>422703</v>
      </c>
      <c r="D13" s="26">
        <v>320649</v>
      </c>
      <c r="E13" s="20">
        <f t="shared" si="2"/>
        <v>75.856807261836323</v>
      </c>
      <c r="F13" s="34">
        <f t="shared" si="3"/>
        <v>98.07999363770395</v>
      </c>
    </row>
    <row r="14" spans="1:6" ht="30">
      <c r="A14" s="2" t="s">
        <v>5</v>
      </c>
      <c r="B14" s="26">
        <v>9640</v>
      </c>
      <c r="C14" s="26">
        <v>8818</v>
      </c>
      <c r="D14" s="26">
        <v>5944</v>
      </c>
      <c r="E14" s="20">
        <f t="shared" si="2"/>
        <v>67.407575413926054</v>
      </c>
      <c r="F14" s="34">
        <f t="shared" si="3"/>
        <v>61.6597510373444</v>
      </c>
    </row>
    <row r="15" spans="1:6" ht="30">
      <c r="A15" s="2" t="s">
        <v>6</v>
      </c>
      <c r="B15" s="26">
        <v>36779</v>
      </c>
      <c r="C15" s="29">
        <v>38207</v>
      </c>
      <c r="D15" s="26">
        <v>51521</v>
      </c>
      <c r="E15" s="20">
        <f t="shared" si="2"/>
        <v>134.84701756222682</v>
      </c>
      <c r="F15" s="34">
        <f t="shared" si="3"/>
        <v>140.0826558634003</v>
      </c>
    </row>
    <row r="16" spans="1:6" ht="30">
      <c r="A16" s="2" t="s">
        <v>7</v>
      </c>
      <c r="B16" s="26">
        <v>170774</v>
      </c>
      <c r="C16" s="26">
        <v>154400</v>
      </c>
      <c r="D16" s="26">
        <v>209792</v>
      </c>
      <c r="E16" s="20">
        <f t="shared" si="2"/>
        <v>135.87564766839378</v>
      </c>
      <c r="F16" s="34">
        <f t="shared" si="3"/>
        <v>122.84774028833429</v>
      </c>
    </row>
    <row r="17" spans="1:6">
      <c r="A17" s="2" t="s">
        <v>8</v>
      </c>
      <c r="B17" s="26">
        <v>12009</v>
      </c>
      <c r="C17" s="26">
        <v>11552</v>
      </c>
      <c r="D17" s="26">
        <v>29200</v>
      </c>
      <c r="E17" s="20">
        <f t="shared" si="2"/>
        <v>252.77008310249309</v>
      </c>
      <c r="F17" s="34">
        <f t="shared" si="3"/>
        <v>243.15097010575403</v>
      </c>
    </row>
    <row r="18" spans="1:6">
      <c r="A18" s="2" t="s">
        <v>9</v>
      </c>
      <c r="B18" s="26">
        <v>2665</v>
      </c>
      <c r="C18" s="26">
        <v>10000</v>
      </c>
      <c r="D18" s="26">
        <v>16130</v>
      </c>
      <c r="E18" s="20">
        <f t="shared" si="2"/>
        <v>161.30000000000001</v>
      </c>
      <c r="F18" s="34">
        <f t="shared" si="3"/>
        <v>605.25328330206378</v>
      </c>
    </row>
    <row r="19" spans="1:6">
      <c r="A19" s="5" t="s">
        <v>10</v>
      </c>
      <c r="B19" s="33">
        <f>SUM(B20:B24)</f>
        <v>4148488</v>
      </c>
      <c r="C19" s="33">
        <f>SUM(C20:C24)</f>
        <v>7099506</v>
      </c>
      <c r="D19" s="33">
        <f>SUM(D20:D24)</f>
        <v>6119046</v>
      </c>
      <c r="E19" s="14">
        <f t="shared" si="2"/>
        <v>86.18974334270581</v>
      </c>
      <c r="F19" s="14">
        <f t="shared" si="3"/>
        <v>147.50063155540042</v>
      </c>
    </row>
    <row r="20" spans="1:6" ht="27.75" customHeight="1">
      <c r="A20" s="2" t="s">
        <v>11</v>
      </c>
      <c r="B20" s="26">
        <v>597325</v>
      </c>
      <c r="C20" s="26">
        <v>1904252</v>
      </c>
      <c r="D20" s="26">
        <v>1233370</v>
      </c>
      <c r="E20" s="20">
        <f t="shared" si="2"/>
        <v>64.769263731901034</v>
      </c>
      <c r="F20" s="20">
        <f t="shared" si="3"/>
        <v>206.48223329008493</v>
      </c>
    </row>
    <row r="21" spans="1:6" ht="30">
      <c r="A21" s="2" t="s">
        <v>12</v>
      </c>
      <c r="B21" s="26">
        <v>3565938</v>
      </c>
      <c r="C21" s="26">
        <v>5205329</v>
      </c>
      <c r="D21" s="26">
        <v>4875071</v>
      </c>
      <c r="E21" s="20">
        <f t="shared" si="2"/>
        <v>93.65538662397708</v>
      </c>
      <c r="F21" s="20">
        <f t="shared" si="3"/>
        <v>136.71216381215825</v>
      </c>
    </row>
    <row r="22" spans="1:6">
      <c r="A22" s="3" t="s">
        <v>86</v>
      </c>
      <c r="B22" s="26"/>
      <c r="C22" s="26"/>
      <c r="D22" s="26">
        <v>20679</v>
      </c>
      <c r="E22" s="20"/>
      <c r="F22" s="20"/>
    </row>
    <row r="23" spans="1:6" ht="89.25" customHeight="1">
      <c r="A23" s="1" t="s">
        <v>66</v>
      </c>
      <c r="B23" s="26">
        <v>3193</v>
      </c>
      <c r="C23" s="26">
        <v>777</v>
      </c>
      <c r="D23" s="26">
        <v>1022</v>
      </c>
      <c r="E23" s="20">
        <f t="shared" si="2"/>
        <v>131.53153153153156</v>
      </c>
      <c r="F23" s="20">
        <f>D23/B23*100</f>
        <v>32.007516442217351</v>
      </c>
    </row>
    <row r="24" spans="1:6" ht="45">
      <c r="A24" s="23" t="s">
        <v>63</v>
      </c>
      <c r="B24" s="26">
        <v>-17968</v>
      </c>
      <c r="C24" s="26">
        <v>-10852</v>
      </c>
      <c r="D24" s="26">
        <v>-11096</v>
      </c>
      <c r="E24" s="20">
        <f t="shared" si="2"/>
        <v>102.24843346848506</v>
      </c>
      <c r="F24" s="20">
        <f t="shared" si="3"/>
        <v>61.754229741763133</v>
      </c>
    </row>
    <row r="25" spans="1:6">
      <c r="A25" s="5" t="s">
        <v>13</v>
      </c>
      <c r="B25" s="24">
        <f>B6+B19</f>
        <v>7990071</v>
      </c>
      <c r="C25" s="24">
        <f>C6+C19</f>
        <v>12955469</v>
      </c>
      <c r="D25" s="24">
        <f>D6+D19</f>
        <v>10367344</v>
      </c>
      <c r="E25" s="14">
        <f t="shared" si="2"/>
        <v>80.022915418963208</v>
      </c>
      <c r="F25" s="14">
        <f t="shared" si="3"/>
        <v>129.75283949291565</v>
      </c>
    </row>
    <row r="27" spans="1:6">
      <c r="A27" s="58" t="s">
        <v>114</v>
      </c>
      <c r="B27" s="58"/>
      <c r="C27" s="58"/>
      <c r="D27" s="58"/>
      <c r="E27" s="58"/>
      <c r="F27" s="58"/>
    </row>
    <row r="28" spans="1:6" ht="37.5" customHeight="1">
      <c r="A28" s="57" t="s">
        <v>108</v>
      </c>
      <c r="B28" s="57"/>
      <c r="C28" s="57"/>
      <c r="D28" s="57"/>
      <c r="E28" s="57"/>
      <c r="F28" s="57"/>
    </row>
    <row r="29" spans="1:6" ht="16.5" customHeight="1">
      <c r="A29" s="43"/>
      <c r="B29" s="43"/>
      <c r="C29" s="43"/>
      <c r="D29" s="43"/>
      <c r="E29" s="43"/>
      <c r="F29" s="43" t="s">
        <v>92</v>
      </c>
    </row>
    <row r="30" spans="1:6" ht="90">
      <c r="A30" s="10" t="s">
        <v>54</v>
      </c>
      <c r="B30" s="9" t="s">
        <v>105</v>
      </c>
      <c r="C30" s="8" t="s">
        <v>90</v>
      </c>
      <c r="D30" s="9" t="s">
        <v>106</v>
      </c>
      <c r="E30" s="9" t="s">
        <v>91</v>
      </c>
      <c r="F30" s="9" t="s">
        <v>109</v>
      </c>
    </row>
    <row r="31" spans="1:6">
      <c r="A31" s="11" t="s">
        <v>14</v>
      </c>
      <c r="B31" s="24">
        <f>B32+B33+B34+B35+B36+B37+B38</f>
        <v>1000301</v>
      </c>
      <c r="C31" s="24">
        <f>C32+C33+C34+C35+C36+C37+C38</f>
        <v>1617364</v>
      </c>
      <c r="D31" s="24">
        <f>D32+D33+D34+D35+D36+D37+D38</f>
        <v>1108402</v>
      </c>
      <c r="E31" s="14">
        <f t="shared" ref="E31:E80" si="8">D31/C31*100</f>
        <v>68.531388110530472</v>
      </c>
      <c r="F31" s="14">
        <f t="shared" ref="F31:F80" si="9">D31/B31*100</f>
        <v>110.80684713901117</v>
      </c>
    </row>
    <row r="32" spans="1:6" ht="45">
      <c r="A32" s="12" t="s">
        <v>15</v>
      </c>
      <c r="B32" s="25">
        <v>2573</v>
      </c>
      <c r="C32" s="25">
        <v>3549</v>
      </c>
      <c r="D32" s="25">
        <v>3348</v>
      </c>
      <c r="E32" s="15">
        <f t="shared" si="8"/>
        <v>94.336432797971256</v>
      </c>
      <c r="F32" s="15">
        <f t="shared" si="9"/>
        <v>130.12048192771084</v>
      </c>
    </row>
    <row r="33" spans="1:6" ht="60">
      <c r="A33" s="12" t="s">
        <v>16</v>
      </c>
      <c r="B33" s="42">
        <v>19762</v>
      </c>
      <c r="C33" s="42">
        <v>29097</v>
      </c>
      <c r="D33" s="42">
        <v>20631</v>
      </c>
      <c r="E33" s="32">
        <f t="shared" si="8"/>
        <v>70.904216929580372</v>
      </c>
      <c r="F33" s="32">
        <f t="shared" si="9"/>
        <v>104.3973282056472</v>
      </c>
    </row>
    <row r="34" spans="1:6" ht="75">
      <c r="A34" s="12" t="s">
        <v>17</v>
      </c>
      <c r="B34" s="25">
        <v>308789</v>
      </c>
      <c r="C34" s="25">
        <v>456146</v>
      </c>
      <c r="D34" s="25">
        <v>307738</v>
      </c>
      <c r="E34" s="15">
        <f t="shared" si="8"/>
        <v>67.4648029359021</v>
      </c>
      <c r="F34" s="15">
        <f t="shared" si="9"/>
        <v>99.65963813477812</v>
      </c>
    </row>
    <row r="35" spans="1:6" ht="60">
      <c r="A35" s="12" t="s">
        <v>18</v>
      </c>
      <c r="B35" s="25">
        <v>46006</v>
      </c>
      <c r="C35" s="25">
        <v>69461</v>
      </c>
      <c r="D35" s="25">
        <v>48741</v>
      </c>
      <c r="E35" s="15">
        <f t="shared" si="8"/>
        <v>70.170311397762774</v>
      </c>
      <c r="F35" s="15">
        <f t="shared" si="9"/>
        <v>105.94487675520585</v>
      </c>
    </row>
    <row r="36" spans="1:6" ht="30">
      <c r="A36" s="12" t="s">
        <v>67</v>
      </c>
      <c r="B36" s="25">
        <v>0</v>
      </c>
      <c r="C36" s="25">
        <v>45484</v>
      </c>
      <c r="D36" s="25">
        <v>45484</v>
      </c>
      <c r="E36" s="15">
        <v>0</v>
      </c>
      <c r="F36" s="15">
        <v>0</v>
      </c>
    </row>
    <row r="37" spans="1:6">
      <c r="A37" s="12" t="s">
        <v>19</v>
      </c>
      <c r="B37" s="25">
        <v>0</v>
      </c>
      <c r="C37" s="25">
        <v>20000</v>
      </c>
      <c r="D37" s="25">
        <v>0</v>
      </c>
      <c r="E37" s="15">
        <f t="shared" si="8"/>
        <v>0</v>
      </c>
      <c r="F37" s="15">
        <v>0</v>
      </c>
    </row>
    <row r="38" spans="1:6">
      <c r="A38" s="12" t="s">
        <v>20</v>
      </c>
      <c r="B38" s="25">
        <v>623171</v>
      </c>
      <c r="C38" s="25">
        <v>993627</v>
      </c>
      <c r="D38" s="25">
        <v>682460</v>
      </c>
      <c r="E38" s="15">
        <f t="shared" si="8"/>
        <v>68.68372135620308</v>
      </c>
      <c r="F38" s="15">
        <f t="shared" si="9"/>
        <v>109.51408200959287</v>
      </c>
    </row>
    <row r="39" spans="1:6">
      <c r="A39" s="4" t="s">
        <v>21</v>
      </c>
      <c r="B39" s="30">
        <f t="shared" ref="B39:D39" si="10">B40</f>
        <v>225</v>
      </c>
      <c r="C39" s="30">
        <f t="shared" si="10"/>
        <v>241</v>
      </c>
      <c r="D39" s="30">
        <f t="shared" si="10"/>
        <v>240</v>
      </c>
      <c r="E39" s="14">
        <f t="shared" si="8"/>
        <v>99.585062240663902</v>
      </c>
      <c r="F39" s="14">
        <v>0</v>
      </c>
    </row>
    <row r="40" spans="1:6" ht="22.5" customHeight="1">
      <c r="A40" s="3" t="s">
        <v>22</v>
      </c>
      <c r="B40" s="25">
        <v>225</v>
      </c>
      <c r="C40" s="25">
        <v>241</v>
      </c>
      <c r="D40" s="25">
        <v>240</v>
      </c>
      <c r="E40" s="18">
        <f t="shared" si="8"/>
        <v>99.585062240663902</v>
      </c>
      <c r="F40" s="15">
        <v>0</v>
      </c>
    </row>
    <row r="41" spans="1:6" ht="45">
      <c r="A41" s="4" t="s">
        <v>23</v>
      </c>
      <c r="B41" s="24">
        <f>B42+B43</f>
        <v>104794</v>
      </c>
      <c r="C41" s="24">
        <f>C42+C43</f>
        <v>139719</v>
      </c>
      <c r="D41" s="24">
        <f>D42+D43</f>
        <v>79829</v>
      </c>
      <c r="E41" s="14">
        <f t="shared" si="8"/>
        <v>57.135393182029645</v>
      </c>
      <c r="F41" s="14">
        <f t="shared" si="9"/>
        <v>76.177071206366776</v>
      </c>
    </row>
    <row r="42" spans="1:6" ht="60">
      <c r="A42" s="3" t="s">
        <v>24</v>
      </c>
      <c r="B42" s="25">
        <v>6083</v>
      </c>
      <c r="C42" s="25">
        <v>8587</v>
      </c>
      <c r="D42" s="25">
        <v>7028</v>
      </c>
      <c r="E42" s="18">
        <f t="shared" si="8"/>
        <v>81.844648887853737</v>
      </c>
      <c r="F42" s="18">
        <f t="shared" si="9"/>
        <v>115.53509781357883</v>
      </c>
    </row>
    <row r="43" spans="1:6" ht="45">
      <c r="A43" s="3" t="s">
        <v>25</v>
      </c>
      <c r="B43" s="25">
        <v>98711</v>
      </c>
      <c r="C43" s="25">
        <v>131132</v>
      </c>
      <c r="D43" s="25">
        <v>72801</v>
      </c>
      <c r="E43" s="18">
        <f t="shared" si="8"/>
        <v>55.517341304944637</v>
      </c>
      <c r="F43" s="18">
        <f t="shared" si="9"/>
        <v>73.751658883001895</v>
      </c>
    </row>
    <row r="44" spans="1:6">
      <c r="A44" s="4" t="s">
        <v>26</v>
      </c>
      <c r="B44" s="24">
        <f>B45+B46+B47+B48+B49</f>
        <v>365916</v>
      </c>
      <c r="C44" s="24">
        <f>C45+C46+C47+C48+C49</f>
        <v>1030769</v>
      </c>
      <c r="D44" s="24">
        <f>D45+D46+D47+D48+D49</f>
        <v>697508</v>
      </c>
      <c r="E44" s="14">
        <f t="shared" si="8"/>
        <v>67.668701716873514</v>
      </c>
      <c r="F44" s="14">
        <f t="shared" si="9"/>
        <v>190.61970506892291</v>
      </c>
    </row>
    <row r="45" spans="1:6">
      <c r="A45" s="3" t="s">
        <v>68</v>
      </c>
      <c r="B45" s="25">
        <v>1001</v>
      </c>
      <c r="C45" s="25">
        <v>2385</v>
      </c>
      <c r="D45" s="25">
        <v>1545</v>
      </c>
      <c r="E45" s="18">
        <f t="shared" si="8"/>
        <v>64.779874213836479</v>
      </c>
      <c r="F45" s="18">
        <v>0</v>
      </c>
    </row>
    <row r="46" spans="1:6">
      <c r="A46" s="3" t="s">
        <v>27</v>
      </c>
      <c r="B46" s="25">
        <v>144</v>
      </c>
      <c r="C46" s="25">
        <v>138583</v>
      </c>
      <c r="D46" s="25">
        <v>24689</v>
      </c>
      <c r="E46" s="18">
        <f t="shared" si="8"/>
        <v>17.81531645295599</v>
      </c>
      <c r="F46" s="18">
        <f t="shared" si="9"/>
        <v>17145.138888888887</v>
      </c>
    </row>
    <row r="47" spans="1:6">
      <c r="A47" s="3" t="s">
        <v>28</v>
      </c>
      <c r="B47" s="25">
        <v>349991</v>
      </c>
      <c r="C47" s="25">
        <v>840836</v>
      </c>
      <c r="D47" s="25">
        <v>664756</v>
      </c>
      <c r="E47" s="18">
        <f t="shared" si="8"/>
        <v>79.058936582163469</v>
      </c>
      <c r="F47" s="18">
        <f t="shared" si="9"/>
        <v>189.93516976150815</v>
      </c>
    </row>
    <row r="48" spans="1:6">
      <c r="A48" s="3" t="s">
        <v>29</v>
      </c>
      <c r="B48" s="25">
        <v>10256</v>
      </c>
      <c r="C48" s="25">
        <v>26269</v>
      </c>
      <c r="D48" s="25">
        <v>5132</v>
      </c>
      <c r="E48" s="18">
        <f t="shared" si="8"/>
        <v>19.536335604705165</v>
      </c>
      <c r="F48" s="18">
        <v>0</v>
      </c>
    </row>
    <row r="49" spans="1:8" ht="30">
      <c r="A49" s="3" t="s">
        <v>30</v>
      </c>
      <c r="B49" s="25">
        <v>4524</v>
      </c>
      <c r="C49" s="25">
        <v>22696</v>
      </c>
      <c r="D49" s="25">
        <v>1386</v>
      </c>
      <c r="E49" s="18">
        <f>D49/C49*100</f>
        <v>6.1068029608741625</v>
      </c>
      <c r="F49" s="18">
        <v>0</v>
      </c>
    </row>
    <row r="50" spans="1:8" ht="30">
      <c r="A50" s="4" t="s">
        <v>51</v>
      </c>
      <c r="B50" s="24">
        <f t="shared" ref="B50:D50" si="11">SUM(B51:B55)</f>
        <v>389147</v>
      </c>
      <c r="C50" s="24">
        <f>SUM(C51:C55)</f>
        <v>2022005</v>
      </c>
      <c r="D50" s="24">
        <f t="shared" si="11"/>
        <v>805660</v>
      </c>
      <c r="E50" s="14">
        <f t="shared" si="8"/>
        <v>39.844609681974077</v>
      </c>
      <c r="F50" s="14">
        <f t="shared" si="9"/>
        <v>207.03230398795313</v>
      </c>
    </row>
    <row r="51" spans="1:8">
      <c r="A51" s="3" t="s">
        <v>52</v>
      </c>
      <c r="B51" s="25">
        <v>12093</v>
      </c>
      <c r="C51" s="25">
        <v>19690</v>
      </c>
      <c r="D51" s="25">
        <v>18181</v>
      </c>
      <c r="E51" s="18">
        <f t="shared" si="8"/>
        <v>92.336211274758767</v>
      </c>
      <c r="F51" s="18">
        <v>0</v>
      </c>
    </row>
    <row r="52" spans="1:8">
      <c r="A52" s="3" t="s">
        <v>56</v>
      </c>
      <c r="B52" s="25">
        <v>2664</v>
      </c>
      <c r="C52" s="25">
        <v>265311</v>
      </c>
      <c r="D52" s="25">
        <v>164839</v>
      </c>
      <c r="E52" s="18">
        <f t="shared" ref="E52:E53" si="12">D52/C52*100</f>
        <v>62.130480831929326</v>
      </c>
      <c r="F52" s="18">
        <v>0</v>
      </c>
    </row>
    <row r="53" spans="1:8">
      <c r="A53" s="3" t="s">
        <v>61</v>
      </c>
      <c r="B53" s="25">
        <v>216215</v>
      </c>
      <c r="C53" s="25">
        <v>1478836</v>
      </c>
      <c r="D53" s="25">
        <v>451589</v>
      </c>
      <c r="E53" s="18">
        <f t="shared" si="12"/>
        <v>30.536787040618435</v>
      </c>
      <c r="F53" s="18">
        <f t="shared" ref="F53:F55" si="13">D53/B53*100</f>
        <v>208.8610873436163</v>
      </c>
    </row>
    <row r="54" spans="1:8" ht="30">
      <c r="A54" s="3" t="s">
        <v>53</v>
      </c>
      <c r="B54" s="25">
        <v>3090</v>
      </c>
      <c r="C54" s="25">
        <v>8445</v>
      </c>
      <c r="D54" s="25">
        <v>0</v>
      </c>
      <c r="E54" s="18">
        <f t="shared" si="8"/>
        <v>0</v>
      </c>
      <c r="F54" s="18">
        <v>0</v>
      </c>
    </row>
    <row r="55" spans="1:8" ht="30">
      <c r="A55" s="3" t="s">
        <v>62</v>
      </c>
      <c r="B55" s="25">
        <v>155085</v>
      </c>
      <c r="C55" s="25">
        <v>249723</v>
      </c>
      <c r="D55" s="25">
        <v>171051</v>
      </c>
      <c r="E55" s="18">
        <f t="shared" si="8"/>
        <v>68.496293893634146</v>
      </c>
      <c r="F55" s="18">
        <f t="shared" si="13"/>
        <v>110.29499951639423</v>
      </c>
    </row>
    <row r="56" spans="1:8">
      <c r="A56" s="4" t="s">
        <v>31</v>
      </c>
      <c r="B56" s="24">
        <f>B57</f>
        <v>1500</v>
      </c>
      <c r="C56" s="24">
        <f>C57</f>
        <v>12927</v>
      </c>
      <c r="D56" s="24">
        <f>D57</f>
        <v>7854</v>
      </c>
      <c r="E56" s="14">
        <f t="shared" si="8"/>
        <v>60.756556045486185</v>
      </c>
      <c r="F56" s="14">
        <v>0</v>
      </c>
    </row>
    <row r="57" spans="1:8" ht="30">
      <c r="A57" s="3" t="s">
        <v>64</v>
      </c>
      <c r="B57" s="25">
        <v>1500</v>
      </c>
      <c r="C57" s="25">
        <v>12927</v>
      </c>
      <c r="D57" s="25">
        <v>7854</v>
      </c>
      <c r="E57" s="18">
        <f t="shared" si="8"/>
        <v>60.756556045486185</v>
      </c>
      <c r="F57" s="15">
        <v>0</v>
      </c>
    </row>
    <row r="58" spans="1:8">
      <c r="A58" s="4" t="s">
        <v>32</v>
      </c>
      <c r="B58" s="30">
        <f t="shared" ref="B58" si="14">B59+B60+B62+B63+B64+B61</f>
        <v>5319288</v>
      </c>
      <c r="C58" s="30">
        <f t="shared" ref="C58:D58" si="15">C59+C60+C62+C63+C64+C61</f>
        <v>9173979</v>
      </c>
      <c r="D58" s="30">
        <f t="shared" si="15"/>
        <v>7104511</v>
      </c>
      <c r="E58" s="14">
        <f t="shared" si="8"/>
        <v>77.441980192019187</v>
      </c>
      <c r="F58" s="14">
        <f>D58/B58*100</f>
        <v>133.56131497298134</v>
      </c>
    </row>
    <row r="59" spans="1:8">
      <c r="A59" s="3" t="s">
        <v>33</v>
      </c>
      <c r="B59" s="25">
        <v>1967494</v>
      </c>
      <c r="C59" s="25">
        <v>3773759</v>
      </c>
      <c r="D59" s="25">
        <v>2970734</v>
      </c>
      <c r="E59" s="18">
        <f t="shared" si="8"/>
        <v>78.720819215005505</v>
      </c>
      <c r="F59" s="18">
        <f t="shared" si="9"/>
        <v>150.99075270369312</v>
      </c>
      <c r="H59" s="6"/>
    </row>
    <row r="60" spans="1:8">
      <c r="A60" s="3" t="s">
        <v>34</v>
      </c>
      <c r="B60" s="25">
        <v>2935824</v>
      </c>
      <c r="C60" s="25">
        <v>4728547</v>
      </c>
      <c r="D60" s="25">
        <v>3699979</v>
      </c>
      <c r="E60" s="18">
        <f t="shared" si="8"/>
        <v>78.247694270565574</v>
      </c>
      <c r="F60" s="18">
        <f t="shared" si="9"/>
        <v>126.02863795649874</v>
      </c>
    </row>
    <row r="61" spans="1:8">
      <c r="A61" s="3" t="s">
        <v>65</v>
      </c>
      <c r="B61" s="25">
        <v>340714</v>
      </c>
      <c r="C61" s="42">
        <v>569098</v>
      </c>
      <c r="D61" s="42">
        <v>357342</v>
      </c>
      <c r="E61" s="18">
        <f t="shared" si="8"/>
        <v>62.790942860456369</v>
      </c>
      <c r="F61" s="18">
        <f t="shared" si="9"/>
        <v>104.88033952229729</v>
      </c>
    </row>
    <row r="62" spans="1:8" ht="30">
      <c r="A62" s="3" t="s">
        <v>35</v>
      </c>
      <c r="B62" s="25">
        <v>492</v>
      </c>
      <c r="C62" s="25">
        <v>1409</v>
      </c>
      <c r="D62" s="25">
        <v>688</v>
      </c>
      <c r="E62" s="18">
        <f t="shared" si="8"/>
        <v>48.828956706884313</v>
      </c>
      <c r="F62" s="18">
        <f t="shared" si="9"/>
        <v>139.83739837398375</v>
      </c>
    </row>
    <row r="63" spans="1:8">
      <c r="A63" s="3" t="s">
        <v>58</v>
      </c>
      <c r="B63" s="25">
        <v>40474</v>
      </c>
      <c r="C63" s="25">
        <v>50261</v>
      </c>
      <c r="D63" s="25">
        <v>40241</v>
      </c>
      <c r="E63" s="18">
        <f t="shared" si="8"/>
        <v>80.064065577684488</v>
      </c>
      <c r="F63" s="18">
        <f t="shared" si="9"/>
        <v>99.424321786826113</v>
      </c>
    </row>
    <row r="64" spans="1:8">
      <c r="A64" s="3" t="s">
        <v>36</v>
      </c>
      <c r="B64" s="25">
        <v>34290</v>
      </c>
      <c r="C64" s="42">
        <v>50905</v>
      </c>
      <c r="D64" s="42">
        <v>35527</v>
      </c>
      <c r="E64" s="18">
        <f t="shared" si="8"/>
        <v>69.790786759650331</v>
      </c>
      <c r="F64" s="18">
        <f t="shared" si="9"/>
        <v>103.60746573344998</v>
      </c>
    </row>
    <row r="65" spans="1:8">
      <c r="A65" s="4" t="s">
        <v>37</v>
      </c>
      <c r="B65" s="24">
        <f>B66+B67</f>
        <v>263528</v>
      </c>
      <c r="C65" s="24">
        <f>C66+C67</f>
        <v>466523</v>
      </c>
      <c r="D65" s="24">
        <f>D66+D67</f>
        <v>301090</v>
      </c>
      <c r="E65" s="14">
        <f t="shared" si="8"/>
        <v>64.53915455400913</v>
      </c>
      <c r="F65" s="14">
        <f t="shared" si="9"/>
        <v>114.25351385810995</v>
      </c>
    </row>
    <row r="66" spans="1:8">
      <c r="A66" s="3" t="s">
        <v>38</v>
      </c>
      <c r="B66" s="25">
        <v>259493</v>
      </c>
      <c r="C66" s="25">
        <v>459393</v>
      </c>
      <c r="D66" s="25">
        <v>297552</v>
      </c>
      <c r="E66" s="18">
        <f t="shared" si="8"/>
        <v>64.770686536364281</v>
      </c>
      <c r="F66" s="18">
        <f t="shared" si="9"/>
        <v>114.666676943116</v>
      </c>
    </row>
    <row r="67" spans="1:8" ht="30">
      <c r="A67" s="3" t="s">
        <v>39</v>
      </c>
      <c r="B67" s="25">
        <v>4035</v>
      </c>
      <c r="C67" s="25">
        <v>7130</v>
      </c>
      <c r="D67" s="25">
        <v>3538</v>
      </c>
      <c r="E67" s="18">
        <f t="shared" si="8"/>
        <v>49.621318373071524</v>
      </c>
      <c r="F67" s="18">
        <f t="shared" si="9"/>
        <v>87.682775712515493</v>
      </c>
    </row>
    <row r="68" spans="1:8">
      <c r="A68" s="5" t="s">
        <v>88</v>
      </c>
      <c r="B68" s="24">
        <f>B69</f>
        <v>1696</v>
      </c>
      <c r="C68" s="24">
        <f t="shared" ref="C68:D68" si="16">C69</f>
        <v>0</v>
      </c>
      <c r="D68" s="24">
        <f t="shared" si="16"/>
        <v>0</v>
      </c>
      <c r="E68" s="14">
        <v>0</v>
      </c>
      <c r="F68" s="14">
        <v>0</v>
      </c>
    </row>
    <row r="69" spans="1:8">
      <c r="A69" s="3" t="s">
        <v>89</v>
      </c>
      <c r="B69" s="25">
        <v>1696</v>
      </c>
      <c r="C69" s="25">
        <v>0</v>
      </c>
      <c r="D69" s="25">
        <v>0</v>
      </c>
      <c r="E69" s="18">
        <v>0</v>
      </c>
      <c r="F69" s="18">
        <v>0</v>
      </c>
      <c r="H69" s="6"/>
    </row>
    <row r="70" spans="1:8">
      <c r="A70" s="4" t="s">
        <v>40</v>
      </c>
      <c r="B70" s="24">
        <f>B71+B72+B73</f>
        <v>217342</v>
      </c>
      <c r="C70" s="24">
        <f>C71+C72+C73</f>
        <v>466989</v>
      </c>
      <c r="D70" s="24">
        <f>D71+D72+D73</f>
        <v>358114</v>
      </c>
      <c r="E70" s="14">
        <f t="shared" si="8"/>
        <v>76.685746345202986</v>
      </c>
      <c r="F70" s="14">
        <f t="shared" si="9"/>
        <v>164.76980979286103</v>
      </c>
    </row>
    <row r="71" spans="1:8">
      <c r="A71" s="3" t="s">
        <v>41</v>
      </c>
      <c r="B71" s="25">
        <v>18798</v>
      </c>
      <c r="C71" s="25">
        <v>28262</v>
      </c>
      <c r="D71" s="25">
        <v>19265</v>
      </c>
      <c r="E71" s="18">
        <f t="shared" si="8"/>
        <v>68.165734909065179</v>
      </c>
      <c r="F71" s="18">
        <f t="shared" si="9"/>
        <v>102.48430684115331</v>
      </c>
      <c r="H71" s="6"/>
    </row>
    <row r="72" spans="1:8">
      <c r="A72" s="3" t="s">
        <v>42</v>
      </c>
      <c r="B72" s="25">
        <v>101979</v>
      </c>
      <c r="C72" s="25">
        <v>95574</v>
      </c>
      <c r="D72" s="25">
        <v>58898</v>
      </c>
      <c r="E72" s="18">
        <f t="shared" si="8"/>
        <v>61.625546696800384</v>
      </c>
      <c r="F72" s="18">
        <f t="shared" si="9"/>
        <v>57.755027995959949</v>
      </c>
    </row>
    <row r="73" spans="1:8">
      <c r="A73" s="3" t="s">
        <v>43</v>
      </c>
      <c r="B73" s="25">
        <v>96565</v>
      </c>
      <c r="C73" s="25">
        <v>343153</v>
      </c>
      <c r="D73" s="25">
        <v>279951</v>
      </c>
      <c r="E73" s="18">
        <f t="shared" si="8"/>
        <v>81.581976552733039</v>
      </c>
      <c r="F73" s="18">
        <f t="shared" si="9"/>
        <v>289.90938745922438</v>
      </c>
    </row>
    <row r="74" spans="1:8">
      <c r="A74" s="4" t="s">
        <v>44</v>
      </c>
      <c r="B74" s="24">
        <f>B75+B76+B77</f>
        <v>254688</v>
      </c>
      <c r="C74" s="24">
        <f>C75+C76+C77</f>
        <v>529637</v>
      </c>
      <c r="D74" s="24">
        <f>D75+D76+D77</f>
        <v>311180</v>
      </c>
      <c r="E74" s="14">
        <f t="shared" si="8"/>
        <v>58.753448116351393</v>
      </c>
      <c r="F74" s="14">
        <f t="shared" si="9"/>
        <v>122.18086443020479</v>
      </c>
    </row>
    <row r="75" spans="1:8">
      <c r="A75" s="3" t="s">
        <v>45</v>
      </c>
      <c r="B75" s="25">
        <v>115300</v>
      </c>
      <c r="C75" s="25">
        <v>307551</v>
      </c>
      <c r="D75" s="25">
        <v>146219</v>
      </c>
      <c r="E75" s="18">
        <f t="shared" si="8"/>
        <v>47.543009126941548</v>
      </c>
      <c r="F75" s="18">
        <f t="shared" si="9"/>
        <v>126.81613183000869</v>
      </c>
    </row>
    <row r="76" spans="1:8">
      <c r="A76" s="3" t="s">
        <v>46</v>
      </c>
      <c r="B76" s="25">
        <v>130032</v>
      </c>
      <c r="C76" s="25">
        <v>206140</v>
      </c>
      <c r="D76" s="25">
        <v>155053</v>
      </c>
      <c r="E76" s="18">
        <f t="shared" si="8"/>
        <v>75.217328029494524</v>
      </c>
      <c r="F76" s="18">
        <f t="shared" si="9"/>
        <v>119.24218653869816</v>
      </c>
    </row>
    <row r="77" spans="1:8" ht="30">
      <c r="A77" s="3" t="s">
        <v>47</v>
      </c>
      <c r="B77" s="25">
        <v>9356</v>
      </c>
      <c r="C77" s="25">
        <v>15946</v>
      </c>
      <c r="D77" s="25">
        <v>9908</v>
      </c>
      <c r="E77" s="18">
        <f t="shared" si="8"/>
        <v>62.134704628119906</v>
      </c>
      <c r="F77" s="18">
        <f t="shared" si="9"/>
        <v>105.89995724668661</v>
      </c>
    </row>
    <row r="78" spans="1:8" ht="45">
      <c r="A78" s="4" t="s">
        <v>48</v>
      </c>
      <c r="B78" s="24">
        <f>B79</f>
        <v>0</v>
      </c>
      <c r="C78" s="24">
        <f>C79</f>
        <v>27000</v>
      </c>
      <c r="D78" s="24">
        <f>D79</f>
        <v>0</v>
      </c>
      <c r="E78" s="14">
        <v>0</v>
      </c>
      <c r="F78" s="14">
        <v>0</v>
      </c>
    </row>
    <row r="79" spans="1:8" ht="30">
      <c r="A79" s="3" t="s">
        <v>49</v>
      </c>
      <c r="B79" s="25">
        <v>0</v>
      </c>
      <c r="C79" s="25">
        <v>27000</v>
      </c>
      <c r="D79" s="25">
        <v>0</v>
      </c>
      <c r="E79" s="18">
        <v>0</v>
      </c>
      <c r="F79" s="18">
        <v>0</v>
      </c>
    </row>
    <row r="80" spans="1:8">
      <c r="A80" s="5" t="s">
        <v>50</v>
      </c>
      <c r="B80" s="30">
        <f>B31+B39+B41+B44+B56+B58+B65+B70+B74+B50+B78+B68</f>
        <v>7918425</v>
      </c>
      <c r="C80" s="30">
        <f>C31+C39+C41+C44+C56+C58+C65+C70+C74+C50+C78+C68</f>
        <v>15487153</v>
      </c>
      <c r="D80" s="30">
        <f>D31+D39+D41+D44+D56+D58+D65+D70+D74+D50+D78+D68</f>
        <v>10774388</v>
      </c>
      <c r="E80" s="14">
        <f t="shared" si="8"/>
        <v>69.569842823919927</v>
      </c>
      <c r="F80" s="14">
        <f t="shared" si="9"/>
        <v>136.06731136558091</v>
      </c>
    </row>
    <row r="81" spans="1:9">
      <c r="B81" s="17"/>
      <c r="C81" s="17"/>
      <c r="D81" s="17"/>
      <c r="E81" s="17"/>
      <c r="F81" s="17"/>
    </row>
    <row r="82" spans="1:9" ht="19.5" customHeight="1">
      <c r="B82" s="19">
        <f>B25-B80</f>
        <v>71646</v>
      </c>
      <c r="C82" s="19">
        <f>C25-C80</f>
        <v>-2531684</v>
      </c>
      <c r="D82" s="19">
        <f>D25-D80</f>
        <v>-407044</v>
      </c>
      <c r="E82" s="17"/>
      <c r="F82" s="17"/>
    </row>
    <row r="83" spans="1:9" ht="50.25" customHeight="1">
      <c r="A83" s="57" t="s">
        <v>110</v>
      </c>
      <c r="B83" s="57"/>
      <c r="C83" s="57"/>
      <c r="D83" s="57"/>
      <c r="E83" s="57"/>
      <c r="F83" s="57"/>
    </row>
    <row r="84" spans="1:9" ht="18.75" customHeight="1">
      <c r="A84" s="43"/>
      <c r="B84" s="43"/>
      <c r="C84" s="43"/>
      <c r="D84" s="43"/>
      <c r="E84" s="43"/>
      <c r="F84" s="43" t="s">
        <v>92</v>
      </c>
    </row>
    <row r="85" spans="1:9" ht="90">
      <c r="A85" s="10" t="s">
        <v>55</v>
      </c>
      <c r="B85" s="9" t="s">
        <v>105</v>
      </c>
      <c r="C85" s="8" t="s">
        <v>90</v>
      </c>
      <c r="D85" s="9" t="s">
        <v>106</v>
      </c>
      <c r="E85" s="9" t="s">
        <v>93</v>
      </c>
      <c r="F85" s="9" t="s">
        <v>111</v>
      </c>
    </row>
    <row r="86" spans="1:9">
      <c r="A86" s="44" t="s">
        <v>69</v>
      </c>
      <c r="B86" s="45">
        <v>483444</v>
      </c>
      <c r="C86" s="45">
        <v>774228</v>
      </c>
      <c r="D86" s="45">
        <v>525675</v>
      </c>
      <c r="E86" s="46">
        <f>D86/C86*100</f>
        <v>67.896666098358622</v>
      </c>
      <c r="F86" s="46">
        <f>D86/B86*100</f>
        <v>108.7354481594559</v>
      </c>
    </row>
    <row r="87" spans="1:9">
      <c r="A87" s="21" t="s">
        <v>70</v>
      </c>
      <c r="B87" s="35">
        <v>4655062</v>
      </c>
      <c r="C87" s="45">
        <v>8440785</v>
      </c>
      <c r="D87" s="35">
        <v>6664966</v>
      </c>
      <c r="E87" s="15">
        <f t="shared" ref="E87:E103" si="17">D87/C87*100</f>
        <v>78.961447306145104</v>
      </c>
      <c r="F87" s="15">
        <f t="shared" ref="F87:F103" si="18">D87/B87*100</f>
        <v>143.17673964385438</v>
      </c>
      <c r="H87" s="37"/>
      <c r="I87" s="38"/>
    </row>
    <row r="88" spans="1:9" ht="30">
      <c r="A88" s="21" t="s">
        <v>71</v>
      </c>
      <c r="B88" s="35">
        <v>166421</v>
      </c>
      <c r="C88" s="45">
        <v>194013</v>
      </c>
      <c r="D88" s="35">
        <v>133073</v>
      </c>
      <c r="E88" s="15">
        <f t="shared" si="17"/>
        <v>68.589733677640169</v>
      </c>
      <c r="F88" s="15">
        <f t="shared" si="18"/>
        <v>79.961663491987196</v>
      </c>
      <c r="H88" s="37"/>
      <c r="I88" s="38"/>
    </row>
    <row r="89" spans="1:9" ht="47.5" customHeight="1">
      <c r="A89" s="21" t="s">
        <v>72</v>
      </c>
      <c r="B89" s="35">
        <v>251649</v>
      </c>
      <c r="C89" s="45">
        <v>429765</v>
      </c>
      <c r="D89" s="35">
        <v>309222</v>
      </c>
      <c r="E89" s="15">
        <f t="shared" si="17"/>
        <v>71.951415308366194</v>
      </c>
      <c r="F89" s="15">
        <f t="shared" si="18"/>
        <v>122.87829476771218</v>
      </c>
      <c r="H89" s="37"/>
      <c r="I89" s="38"/>
    </row>
    <row r="90" spans="1:9" ht="30">
      <c r="A90" s="21" t="s">
        <v>73</v>
      </c>
      <c r="B90" s="35">
        <v>2167</v>
      </c>
      <c r="C90" s="45">
        <v>7536</v>
      </c>
      <c r="D90" s="35">
        <v>3655</v>
      </c>
      <c r="E90" s="15">
        <f t="shared" si="17"/>
        <v>48.500530785562631</v>
      </c>
      <c r="F90" s="15">
        <v>0</v>
      </c>
      <c r="H90" s="37"/>
      <c r="I90" s="38"/>
    </row>
    <row r="91" spans="1:9" ht="43.5" customHeight="1">
      <c r="A91" s="21" t="s">
        <v>74</v>
      </c>
      <c r="B91" s="35">
        <v>2501</v>
      </c>
      <c r="C91" s="45">
        <v>15361</v>
      </c>
      <c r="D91" s="35">
        <v>9416</v>
      </c>
      <c r="E91" s="15">
        <f t="shared" si="17"/>
        <v>61.29809257209817</v>
      </c>
      <c r="F91" s="15">
        <f t="shared" si="18"/>
        <v>376.4894042383047</v>
      </c>
      <c r="H91" s="37"/>
      <c r="I91" s="39"/>
    </row>
    <row r="92" spans="1:9" ht="51.75" customHeight="1">
      <c r="A92" s="21" t="s">
        <v>75</v>
      </c>
      <c r="B92" s="35">
        <v>96311</v>
      </c>
      <c r="C92" s="45">
        <v>217112</v>
      </c>
      <c r="D92" s="35">
        <v>116015</v>
      </c>
      <c r="E92" s="15">
        <f t="shared" si="17"/>
        <v>53.435553999778918</v>
      </c>
      <c r="F92" s="15">
        <f t="shared" si="18"/>
        <v>120.45872226433119</v>
      </c>
      <c r="H92" s="37"/>
      <c r="I92" s="38"/>
    </row>
    <row r="93" spans="1:9">
      <c r="A93" s="21" t="s">
        <v>76</v>
      </c>
      <c r="B93" s="35">
        <v>50836</v>
      </c>
      <c r="C93" s="45">
        <v>233133</v>
      </c>
      <c r="D93" s="35">
        <v>226505</v>
      </c>
      <c r="E93" s="15">
        <f t="shared" si="17"/>
        <v>97.156987642247131</v>
      </c>
      <c r="F93" s="15">
        <v>0</v>
      </c>
      <c r="H93" s="37"/>
      <c r="I93" s="38"/>
    </row>
    <row r="94" spans="1:9" ht="54" customHeight="1">
      <c r="A94" s="21" t="s">
        <v>77</v>
      </c>
      <c r="B94" s="35">
        <v>4941</v>
      </c>
      <c r="C94" s="45">
        <v>280897</v>
      </c>
      <c r="D94" s="35">
        <v>164838</v>
      </c>
      <c r="E94" s="15">
        <f t="shared" si="17"/>
        <v>58.682720000569603</v>
      </c>
      <c r="F94" s="15">
        <f t="shared" si="18"/>
        <v>3336.1262902246508</v>
      </c>
      <c r="H94" s="37"/>
      <c r="I94" s="38"/>
    </row>
    <row r="95" spans="1:9" ht="46.25" customHeight="1">
      <c r="A95" s="21" t="s">
        <v>78</v>
      </c>
      <c r="B95" s="35">
        <v>0</v>
      </c>
      <c r="C95" s="45">
        <v>3900</v>
      </c>
      <c r="D95" s="35">
        <v>0</v>
      </c>
      <c r="E95" s="15">
        <f t="shared" si="17"/>
        <v>0</v>
      </c>
      <c r="F95" s="15">
        <v>0</v>
      </c>
      <c r="H95" s="37"/>
      <c r="I95" s="38"/>
    </row>
    <row r="96" spans="1:9" ht="48.75" customHeight="1">
      <c r="A96" s="21" t="s">
        <v>79</v>
      </c>
      <c r="B96" s="35">
        <v>652478</v>
      </c>
      <c r="C96" s="45">
        <v>1046889</v>
      </c>
      <c r="D96" s="35">
        <v>692814</v>
      </c>
      <c r="E96" s="15">
        <f t="shared" si="17"/>
        <v>66.17836274905936</v>
      </c>
      <c r="F96" s="15">
        <f t="shared" si="18"/>
        <v>106.18197088637471</v>
      </c>
      <c r="H96" s="37"/>
      <c r="I96" s="38"/>
    </row>
    <row r="97" spans="1:9" ht="75">
      <c r="A97" s="21" t="s">
        <v>80</v>
      </c>
      <c r="B97" s="35">
        <v>43850</v>
      </c>
      <c r="C97" s="45">
        <v>77955</v>
      </c>
      <c r="D97" s="35">
        <v>26392</v>
      </c>
      <c r="E97" s="15">
        <f t="shared" si="17"/>
        <v>33.855429414405748</v>
      </c>
      <c r="F97" s="15">
        <f t="shared" si="18"/>
        <v>60.18700114025085</v>
      </c>
      <c r="H97" s="37"/>
      <c r="I97" s="38"/>
    </row>
    <row r="98" spans="1:9" ht="71.5" customHeight="1">
      <c r="A98" s="21" t="s">
        <v>81</v>
      </c>
      <c r="B98" s="35">
        <v>334363</v>
      </c>
      <c r="C98" s="45">
        <v>809379</v>
      </c>
      <c r="D98" s="35">
        <v>631373</v>
      </c>
      <c r="E98" s="15">
        <f t="shared" si="17"/>
        <v>78.007089385813075</v>
      </c>
      <c r="F98" s="15">
        <f t="shared" si="18"/>
        <v>188.82860842856417</v>
      </c>
      <c r="H98" s="37"/>
      <c r="I98" s="38"/>
    </row>
    <row r="99" spans="1:9" ht="30">
      <c r="A99" s="21" t="s">
        <v>82</v>
      </c>
      <c r="B99" s="35">
        <v>229218</v>
      </c>
      <c r="C99" s="45">
        <v>380341</v>
      </c>
      <c r="D99" s="35">
        <v>266173</v>
      </c>
      <c r="E99" s="15">
        <f t="shared" si="17"/>
        <v>69.982726027433273</v>
      </c>
      <c r="F99" s="15">
        <f t="shared" si="18"/>
        <v>116.1222068074933</v>
      </c>
      <c r="H99" s="37"/>
      <c r="I99" s="38"/>
    </row>
    <row r="100" spans="1:9" ht="31.25" customHeight="1">
      <c r="A100" s="21" t="s">
        <v>83</v>
      </c>
      <c r="B100" s="35">
        <v>2026</v>
      </c>
      <c r="C100" s="45">
        <v>14479</v>
      </c>
      <c r="D100" s="35">
        <v>3574</v>
      </c>
      <c r="E100" s="15">
        <f t="shared" si="17"/>
        <v>24.684025139857724</v>
      </c>
      <c r="F100" s="15">
        <v>0</v>
      </c>
      <c r="H100" s="37"/>
      <c r="I100" s="38"/>
    </row>
    <row r="101" spans="1:9" ht="30">
      <c r="A101" s="22" t="s">
        <v>84</v>
      </c>
      <c r="B101" s="35">
        <v>355614</v>
      </c>
      <c r="C101" s="45">
        <v>1824547</v>
      </c>
      <c r="D101" s="35">
        <v>640934</v>
      </c>
      <c r="E101" s="15">
        <f t="shared" si="17"/>
        <v>35.128390773161776</v>
      </c>
      <c r="F101" s="15">
        <f t="shared" si="18"/>
        <v>180.23306169048462</v>
      </c>
      <c r="H101" s="37"/>
      <c r="I101" s="38"/>
    </row>
    <row r="102" spans="1:9" ht="51.5" customHeight="1">
      <c r="A102" s="21" t="s">
        <v>85</v>
      </c>
      <c r="B102" s="35">
        <v>432098</v>
      </c>
      <c r="C102" s="45">
        <v>511058</v>
      </c>
      <c r="D102" s="35">
        <v>201973</v>
      </c>
      <c r="E102" s="15">
        <f t="shared" si="17"/>
        <v>39.520563223743679</v>
      </c>
      <c r="F102" s="15">
        <v>0</v>
      </c>
      <c r="H102" s="40"/>
      <c r="I102" s="38"/>
    </row>
    <row r="103" spans="1:9">
      <c r="A103" s="13" t="s">
        <v>50</v>
      </c>
      <c r="B103" s="31">
        <f>B86+B87+B88+B89+B90+B91+B92+B93+B94+B95+B96+B97+B98+B99+B100+B101+B102</f>
        <v>7762979</v>
      </c>
      <c r="C103" s="31">
        <f t="shared" ref="C103:D103" si="19">C86+C87+C88+C89+C90+C91+C92+C93+C94+C95+C96+C97+C98+C99+C100+C101+C102</f>
        <v>15261378</v>
      </c>
      <c r="D103" s="31">
        <f t="shared" si="19"/>
        <v>10616598</v>
      </c>
      <c r="E103" s="16">
        <f t="shared" si="17"/>
        <v>69.565133633411079</v>
      </c>
      <c r="F103" s="16">
        <f t="shared" si="18"/>
        <v>136.75932911837069</v>
      </c>
      <c r="H103" s="37"/>
      <c r="I103" s="38"/>
    </row>
    <row r="104" spans="1:9">
      <c r="B104" s="7"/>
      <c r="H104" s="41"/>
      <c r="I104" s="38"/>
    </row>
    <row r="105" spans="1:9" ht="79.5" customHeight="1">
      <c r="A105" s="56" t="s">
        <v>117</v>
      </c>
      <c r="B105" s="56"/>
      <c r="C105" s="56"/>
      <c r="D105" s="56"/>
      <c r="E105" s="56"/>
      <c r="F105" s="56"/>
    </row>
    <row r="106" spans="1:9">
      <c r="A106" s="56" t="s">
        <v>116</v>
      </c>
      <c r="B106" s="56"/>
      <c r="C106" s="56"/>
      <c r="D106" s="56"/>
      <c r="E106" s="56"/>
      <c r="F106" s="56"/>
    </row>
    <row r="108" spans="1:9">
      <c r="A108" s="59" t="s">
        <v>94</v>
      </c>
      <c r="B108" s="59"/>
      <c r="C108" s="59"/>
      <c r="D108" s="59"/>
      <c r="E108" s="59"/>
      <c r="F108" s="59"/>
    </row>
    <row r="109" spans="1:9" ht="45.75" customHeight="1">
      <c r="A109" s="56" t="s">
        <v>113</v>
      </c>
      <c r="B109" s="56"/>
      <c r="C109" s="56"/>
      <c r="D109" s="56"/>
      <c r="E109" s="56"/>
      <c r="F109" s="56"/>
    </row>
    <row r="111" spans="1:9">
      <c r="A111" s="47"/>
      <c r="B111" s="47"/>
      <c r="C111" s="48" t="s">
        <v>95</v>
      </c>
    </row>
    <row r="112" spans="1:9" ht="30">
      <c r="A112" s="49" t="s">
        <v>96</v>
      </c>
      <c r="B112" s="50" t="s">
        <v>97</v>
      </c>
      <c r="C112" s="51" t="s">
        <v>112</v>
      </c>
    </row>
    <row r="113" spans="1:3">
      <c r="A113" s="52" t="s">
        <v>98</v>
      </c>
      <c r="B113" s="53">
        <v>150000</v>
      </c>
      <c r="C113" s="35">
        <v>150000</v>
      </c>
    </row>
    <row r="114" spans="1:3">
      <c r="A114" s="54" t="s">
        <v>99</v>
      </c>
      <c r="B114" s="53">
        <v>0</v>
      </c>
      <c r="C114" s="35">
        <v>0</v>
      </c>
    </row>
    <row r="115" spans="1:3" ht="60">
      <c r="A115" s="21" t="s">
        <v>100</v>
      </c>
      <c r="B115" s="53">
        <v>0</v>
      </c>
      <c r="C115" s="35">
        <v>0</v>
      </c>
    </row>
    <row r="116" spans="1:3" ht="45">
      <c r="A116" s="21" t="s">
        <v>101</v>
      </c>
      <c r="B116" s="53">
        <v>0</v>
      </c>
      <c r="C116" s="35">
        <v>0</v>
      </c>
    </row>
    <row r="117" spans="1:3">
      <c r="A117" s="21" t="s">
        <v>102</v>
      </c>
      <c r="B117" s="53">
        <v>150000</v>
      </c>
      <c r="C117" s="35">
        <v>150000</v>
      </c>
    </row>
  </sheetData>
  <mergeCells count="10">
    <mergeCell ref="A105:F105"/>
    <mergeCell ref="A106:F106"/>
    <mergeCell ref="A108:F108"/>
    <mergeCell ref="A109:F109"/>
    <mergeCell ref="A83:F83"/>
    <mergeCell ref="A1:F1"/>
    <mergeCell ref="A2:F2"/>
    <mergeCell ref="A3:F3"/>
    <mergeCell ref="A27:F27"/>
    <mergeCell ref="A28:F2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7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2022-10-24T17:01:38Z</dcterms:modified>
</cp:coreProperties>
</file>