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1E228A4A-A910-4FA8-AFF0-233DCD239049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Лист1!$B$4:$J$104</definedName>
  </definedNames>
  <calcPr calcId="191029"/>
</workbook>
</file>

<file path=xl/calcChain.xml><?xml version="1.0" encoding="utf-8"?>
<calcChain xmlns="http://schemas.openxmlformats.org/spreadsheetml/2006/main">
  <c r="J26" i="1" l="1"/>
  <c r="J25" i="1"/>
  <c r="J24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H25" i="1" l="1"/>
  <c r="H23" i="1"/>
  <c r="H22" i="1"/>
  <c r="H21" i="1"/>
  <c r="H18" i="1"/>
  <c r="H17" i="1"/>
  <c r="H16" i="1"/>
  <c r="H15" i="1"/>
  <c r="H14" i="1"/>
  <c r="H12" i="1"/>
  <c r="H11" i="1"/>
  <c r="H10" i="1"/>
  <c r="H9" i="1"/>
  <c r="H8" i="1"/>
  <c r="G25" i="1"/>
  <c r="G23" i="1"/>
  <c r="G22" i="1"/>
  <c r="G21" i="1"/>
  <c r="G18" i="1"/>
  <c r="G17" i="1"/>
  <c r="G16" i="1"/>
  <c r="G15" i="1"/>
  <c r="G14" i="1"/>
  <c r="G12" i="1"/>
  <c r="G11" i="1"/>
  <c r="G10" i="1"/>
  <c r="G9" i="1"/>
  <c r="G8" i="1"/>
  <c r="F25" i="1"/>
  <c r="F24" i="1"/>
  <c r="F23" i="1"/>
  <c r="F22" i="1"/>
  <c r="F21" i="1"/>
  <c r="F19" i="1"/>
  <c r="F18" i="1"/>
  <c r="F17" i="1"/>
  <c r="F16" i="1"/>
  <c r="F15" i="1"/>
  <c r="F14" i="1"/>
  <c r="F12" i="1"/>
  <c r="F11" i="1"/>
  <c r="F10" i="1"/>
  <c r="F9" i="1"/>
  <c r="F8" i="1"/>
  <c r="C20" i="1"/>
  <c r="D20" i="1"/>
  <c r="D26" i="1" s="1"/>
  <c r="D7" i="1"/>
  <c r="C7" i="1"/>
  <c r="E7" i="1"/>
  <c r="C26" i="1" l="1"/>
  <c r="J88" i="1" l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H87" i="1"/>
  <c r="G87" i="1"/>
  <c r="F87" i="1"/>
  <c r="C104" i="1"/>
  <c r="E104" i="1"/>
  <c r="D104" i="1"/>
  <c r="C79" i="1"/>
  <c r="C41" i="1"/>
  <c r="C43" i="1"/>
  <c r="C46" i="1"/>
  <c r="C52" i="1"/>
  <c r="C58" i="1"/>
  <c r="C61" i="1"/>
  <c r="C68" i="1"/>
  <c r="C74" i="1"/>
  <c r="C71" i="1"/>
  <c r="C33" i="1"/>
  <c r="I71" i="1"/>
  <c r="E79" i="1"/>
  <c r="D79" i="1"/>
  <c r="E74" i="1"/>
  <c r="D74" i="1"/>
  <c r="E71" i="1"/>
  <c r="D71" i="1"/>
  <c r="E68" i="1"/>
  <c r="D68" i="1"/>
  <c r="E61" i="1"/>
  <c r="D61" i="1"/>
  <c r="E58" i="1"/>
  <c r="D58" i="1"/>
  <c r="D52" i="1"/>
  <c r="E52" i="1"/>
  <c r="E46" i="1"/>
  <c r="D46" i="1"/>
  <c r="E43" i="1"/>
  <c r="D43" i="1"/>
  <c r="E41" i="1"/>
  <c r="D41" i="1"/>
  <c r="E33" i="1"/>
  <c r="D33" i="1"/>
  <c r="F114" i="1"/>
  <c r="F118" i="1"/>
  <c r="E116" i="1"/>
  <c r="E117" i="1"/>
  <c r="E118" i="1"/>
  <c r="E115" i="1"/>
  <c r="E114" i="1" s="1"/>
  <c r="I104" i="1" l="1"/>
  <c r="J35" i="1" l="1"/>
  <c r="J36" i="1"/>
  <c r="J37" i="1"/>
  <c r="J40" i="1"/>
  <c r="J44" i="1"/>
  <c r="J45" i="1"/>
  <c r="J48" i="1"/>
  <c r="J49" i="1"/>
  <c r="J50" i="1"/>
  <c r="J51" i="1"/>
  <c r="J54" i="1"/>
  <c r="J55" i="1"/>
  <c r="J59" i="1"/>
  <c r="J62" i="1"/>
  <c r="J63" i="1"/>
  <c r="J64" i="1"/>
  <c r="J66" i="1"/>
  <c r="J67" i="1"/>
  <c r="J69" i="1"/>
  <c r="J70" i="1"/>
  <c r="J72" i="1"/>
  <c r="J73" i="1"/>
  <c r="J75" i="1"/>
  <c r="J76" i="1"/>
  <c r="J78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H33" i="1" l="1"/>
  <c r="G33" i="1"/>
  <c r="F33" i="1"/>
  <c r="C81" i="1"/>
  <c r="D81" i="1"/>
  <c r="E81" i="1"/>
  <c r="I79" i="1"/>
  <c r="I74" i="1"/>
  <c r="J74" i="1" s="1"/>
  <c r="J71" i="1"/>
  <c r="I68" i="1"/>
  <c r="J68" i="1" s="1"/>
  <c r="I61" i="1"/>
  <c r="J61" i="1" s="1"/>
  <c r="I58" i="1"/>
  <c r="J58" i="1" s="1"/>
  <c r="I52" i="1"/>
  <c r="J52" i="1" s="1"/>
  <c r="I46" i="1"/>
  <c r="J46" i="1" s="1"/>
  <c r="I43" i="1"/>
  <c r="J43" i="1" s="1"/>
  <c r="I41" i="1"/>
  <c r="I33" i="1"/>
  <c r="I81" i="1" s="1"/>
  <c r="F81" i="1" l="1"/>
  <c r="J81" i="1"/>
  <c r="H81" i="1"/>
  <c r="G81" i="1"/>
  <c r="J33" i="1"/>
  <c r="F7" i="1"/>
  <c r="H7" i="1"/>
  <c r="G7" i="1"/>
  <c r="I20" i="1"/>
  <c r="I7" i="1"/>
  <c r="E20" i="1"/>
  <c r="E26" i="1" l="1"/>
  <c r="H20" i="1"/>
  <c r="G20" i="1"/>
  <c r="F20" i="1"/>
  <c r="I26" i="1"/>
  <c r="J7" i="1"/>
  <c r="F26" i="1" l="1"/>
  <c r="H26" i="1"/>
  <c r="G26" i="1"/>
</calcChain>
</file>

<file path=xl/sharedStrings.xml><?xml version="1.0" encoding="utf-8"?>
<sst xmlns="http://schemas.openxmlformats.org/spreadsheetml/2006/main" count="195" uniqueCount="174">
  <si>
    <t>НАЛОГОВЫЕ И НЕНАЛОГОВЫЕ ДОХОДЫ</t>
  </si>
  <si>
    <t>Налог на доходы физических лиц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</si>
  <si>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</si>
  <si>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</si>
  <si>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</si>
  <si>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</si>
  <si>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</si>
  <si>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</si>
  <si>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</si>
  <si>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</si>
  <si>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</si>
  <si>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</si>
  <si>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</si>
  <si>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</si>
  <si>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</si>
  <si>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</si>
  <si>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</si>
  <si>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</si>
  <si>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</si>
  <si>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</si>
  <si>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</si>
  <si>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</si>
  <si>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</si>
  <si>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</si>
  <si>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</si>
  <si>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</si>
  <si>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</si>
  <si>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</si>
  <si>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</si>
  <si>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</si>
  <si>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</si>
  <si>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</si>
  <si>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</si>
  <si>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</si>
  <si>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</si>
  <si>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</si>
  <si>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</si>
  <si>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</si>
  <si>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</si>
  <si>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</si>
  <si>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</si>
  <si>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</si>
  <si>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</si>
  <si>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</si>
  <si>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</si>
  <si>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</si>
  <si>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</si>
  <si>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</si>
  <si>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</si>
  <si>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</si>
  <si>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</si>
  <si>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</si>
  <si>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</si>
  <si>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</si>
  <si>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</si>
  <si>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</si>
  <si>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</si>
  <si>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Налог на имущество</t>
  </si>
  <si>
    <t xml:space="preserve">Задолженность и перерасчет по отмененным налогам, сборам и иным обязательным платежам </t>
  </si>
  <si>
    <t>Благоустройство</t>
  </si>
  <si>
    <t>Другие вопросы в области жилищно-коммунального хозяйства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</si>
  <si>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</si>
  <si>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Охрана объектов растительного и животного мира и среды их обитания</t>
  </si>
  <si>
    <t>Дополнительное образование детей</t>
  </si>
  <si>
    <t>Доходы от возврата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</si>
  <si>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Обеспечение проведения выборов и референдумов</t>
  </si>
  <si>
    <t>Водное хозяйство</t>
  </si>
  <si>
    <t>Муниципальная программа "Культура"</t>
  </si>
  <si>
    <t xml:space="preserve"> 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</si>
  <si>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</si>
  <si>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</si>
  <si>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</si>
  <si>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</si>
  <si>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</si>
  <si>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</si>
  <si>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</si>
  <si>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</si>
  <si>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</si>
  <si>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</si>
  <si>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</si>
  <si>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</si>
  <si>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</si>
  <si>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</si>
  <si>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</si>
  <si>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Иные межбюджетные трансферты</t>
  </si>
  <si>
    <t>Налоги на товары (работы, услуги), реализуемые на территории Российской Федерации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</si>
  <si>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</si>
  <si>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</si>
  <si>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</si>
  <si>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</si>
  <si>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</si>
  <si>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</si>
  <si>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</si>
  <si>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</si>
  <si>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</si>
  <si>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</si>
  <si>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 xml:space="preserve">
ИНФОРМАЦИЯ 
о ходе исполнения бюджета муниципального образования городской округ Люберцы Московской области
за 1 квартал 2024 года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</si>
  <si>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 за 1 квартал 2024 года</t>
    </r>
    <r>
      <rPr>
        <sz val="11"/>
        <color theme="1"/>
        <rFont val="Times New Roman"/>
        <family val="1"/>
        <charset val="204"/>
      </rPr>
      <t xml:space="preserve">          </t>
    </r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</si>
  <si>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1 квартал 2024 года</t>
  </si>
  <si>
    <t>Исполнение бюджета муниципального образования
городской округ Люберцы Московской области в разрезе муниципальных программ
за 1 квартал 2024 года</t>
  </si>
  <si>
    <t>Код</t>
  </si>
  <si>
    <t>Фактическое исполнение по состоянию на 01.04.2024 года (ф.о.  0503117)</t>
  </si>
  <si>
    <t xml:space="preserve">Темп роста к соответствующему периоду прошлого года, %. </t>
  </si>
  <si>
    <t>Фактическое исполнение по состоянию на 01.04.2023 года (ф.о. 0503117)</t>
  </si>
  <si>
    <t>Годовой план на 2024 год по отчету об исполнении бюджета за 1 квартал 2024 года (ф.о. 0503117)</t>
  </si>
  <si>
    <t>Отклонение фактического исполнения на 01.04.2024  и  годового плана на 2024 по отчету об исполнении бюджета</t>
  </si>
  <si>
    <t>% исполнения годового плана на 2024 год по отчету об исполнении бюджета за 1 квартал 2024 год по состоянию на 01.04.2024</t>
  </si>
  <si>
    <t>Годовой план на 2024 год по РСД от 06.12.2023 №113/18 (в ред. РСД от 31.01.2024 №132/21)</t>
  </si>
  <si>
    <t>% исполнения годового плана на 2024 год по РСД от 06.12.2023 № 113/18 (в ред. РСД от 31.01.2024 №132/21)  по состоянию  на 01.04.2024 года</t>
  </si>
  <si>
    <t>млн. руб.</t>
  </si>
  <si>
    <t>%</t>
  </si>
  <si>
    <t>По состоянию на 01.01.2024</t>
  </si>
  <si>
    <t xml:space="preserve">По состоянию на 01.04.2024 </t>
  </si>
  <si>
    <t>311</t>
  </si>
  <si>
    <t>0</t>
  </si>
  <si>
    <r>
      <t xml:space="preserve">           Расходы бюджета исполнены в объем</t>
    </r>
    <r>
      <rPr>
        <sz val="10"/>
        <rFont val="Times New Roman"/>
        <family val="1"/>
        <charset val="204"/>
      </rPr>
      <t xml:space="preserve">е 3 171 181 тыс. рублей, что составляет 15,7 % </t>
    </r>
    <r>
      <rPr>
        <sz val="10"/>
        <color theme="1"/>
        <rFont val="Times New Roman"/>
        <family val="1"/>
        <charset val="204"/>
      </rPr>
      <t>от плановых годовых показателей.</t>
    </r>
  </si>
  <si>
    <t>Отклонения объема долга на 01.04.2024 к 01.01.2024</t>
  </si>
  <si>
    <r>
      <t xml:space="preserve">        По итогам исполнения бюджета за 1 квартал 2024 года сложился профицит бюджета в размере</t>
    </r>
    <r>
      <rPr>
        <sz val="1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59 560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тыс. рублей.</t>
    </r>
  </si>
  <si>
    <t>Фактическое исполнение по состоянию на 01.04.2024 года (ф.о.0503117)</t>
  </si>
  <si>
    <t>Годовой план на 2024 год по отчету об исполнении бюджета за 1 квартал 2024 года (ф.о.0503117)</t>
  </si>
  <si>
    <t>более 200</t>
  </si>
  <si>
    <t>РзПр</t>
  </si>
  <si>
    <t>0100</t>
  </si>
  <si>
    <t>0102</t>
  </si>
  <si>
    <t>0103</t>
  </si>
  <si>
    <t>0104</t>
  </si>
  <si>
    <t>0106</t>
  </si>
  <si>
    <t>0107</t>
  </si>
  <si>
    <t>0111</t>
  </si>
  <si>
    <t>0113</t>
  </si>
  <si>
    <t>0200</t>
  </si>
  <si>
    <t>0204</t>
  </si>
  <si>
    <t>0300</t>
  </si>
  <si>
    <t>0310</t>
  </si>
  <si>
    <t>0314</t>
  </si>
  <si>
    <t>0400</t>
  </si>
  <si>
    <t>0406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</si>
  <si>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</si>
  <si>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</si>
  <si>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</si>
  <si>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</si>
  <si>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</si>
  <si>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</si>
  <si>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</si>
  <si>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</si>
  <si>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</si>
  <si>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</si>
  <si>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</si>
  <si>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</si>
  <si>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</si>
  <si>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</si>
  <si>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</si>
  <si>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</si>
  <si>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</si>
  <si>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</si>
  <si>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</si>
  <si>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</si>
  <si>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</si>
  <si>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</si>
  <si>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</si>
  <si>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</si>
  <si>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</si>
  <si>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1004</t>
  </si>
  <si>
    <t>1100</t>
  </si>
  <si>
    <t>1101</t>
  </si>
  <si>
    <t>1102</t>
  </si>
  <si>
    <t>1103</t>
  </si>
  <si>
    <t>1105</t>
  </si>
  <si>
    <t>1300</t>
  </si>
  <si>
    <t>1301</t>
  </si>
  <si>
    <t>свыше 200</t>
  </si>
  <si>
    <r>
      <t xml:space="preserve">             Доходы бюджета муниципального образования городской округ Люберцы Московской области за 1 квартал 2024 года составили 3 230 741</t>
    </r>
    <r>
      <rPr>
        <sz val="1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тыс. рублей или 16,9 % от годовых плановых назначений.</t>
    </r>
  </si>
  <si>
    <t xml:space="preserve">         Общая сумма долговых обязательств бюджета на 01.04.2024 составила 150 000 тыс.рублей.</t>
  </si>
  <si>
    <r>
      <t xml:space="preserve">         В бюджетной сфере округа в настоящее время трудится более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9 тысяч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человек. Всего за 1 квартал 2024 года расходы на выплату заработной платы муниципальных учреждений составили     </t>
    </r>
    <r>
      <rPr>
        <sz val="11"/>
        <rFont val="Times New Roman"/>
        <family val="1"/>
        <charset val="204"/>
      </rPr>
      <t xml:space="preserve"> 1 190 213 тыс. руб. или 18,9%</t>
    </r>
    <r>
      <rPr>
        <sz val="11"/>
        <color theme="1"/>
        <rFont val="Times New Roman"/>
        <family val="1"/>
        <charset val="204"/>
      </rPr>
      <t xml:space="preserve">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1 апреля 2024 года составила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168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человек, расходы на денежное содержание которых за 1 квартал 2024 года составили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70 783 </t>
    </r>
    <r>
      <rPr>
        <sz val="11"/>
        <color theme="1"/>
        <rFont val="Times New Roman"/>
        <family val="1"/>
        <charset val="204"/>
      </rPr>
      <t>тыс. 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</si>
</sst>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>
      <alignment horizontal="center" vertical="center" wrapText="1"/>
      <protection locked="0" hidden="1"/>
    </xf>
    <xf numFmtId="49" fontId="6" fillId="0" borderId="0">
      <alignment horizontal="left" vertical="center" wrapText="1"/>
      <protection locked="0" hidden="1"/>
    </xf>
    <xf numFmtId="0" fontId="6" fillId="0" borderId="0" applyProtection="0"/>
    <xf numFmtId="49" fontId="7" fillId="0" borderId="0">
      <alignment horizontal="center" vertical="top" wrapText="1"/>
      <protection locked="0" hidden="1"/>
    </xf>
    <xf numFmtId="49" fontId="8" fillId="0" borderId="0">
      <alignment horizontal="center" wrapText="1"/>
      <protection locked="0" hidden="1"/>
    </xf>
    <xf numFmtId="0" fontId="6" fillId="0" borderId="0">
      <alignment horizontal="center" vertical="top" wrapText="1"/>
      <protection locked="0" hidden="1"/>
    </xf>
    <xf numFmtId="0" fontId="6" fillId="0" borderId="0">
      <alignment horizontal="left" wrapText="1"/>
      <protection locked="0" hidden="1"/>
    </xf>
    <xf numFmtId="49" fontId="13" fillId="0" borderId="0">
      <alignment horizontal="center" vertical="top" wrapText="1"/>
      <protection locked="0" hidden="1"/>
    </xf>
    <xf numFmtId="0" fontId="6" fillId="0" borderId="0">
      <alignment horizontal="left" vertical="top" wrapText="1"/>
      <protection locked="0" hidden="1"/>
    </xf>
    <xf numFmtId="49" fontId="10" fillId="0" borderId="0">
      <alignment horizontal="right" vertical="top" wrapText="1"/>
      <protection locked="0" hidden="1"/>
    </xf>
    <xf numFmtId="0" fontId="6" fillId="0" borderId="0">
      <alignment horizontal="right" vertical="top" wrapText="1"/>
      <protection locked="0" hidden="1"/>
    </xf>
    <xf numFmtId="0" fontId="14" fillId="0" borderId="0"/>
    <xf numFmtId="0" fontId="18" fillId="4" borderId="3" applyNumberFormat="0" applyFont="0" applyBorder="0" applyAlignment="0" applyProtection="0">
      <alignment horizontal="left" wrapText="1"/>
    </xf>
    <xf numFmtId="43" fontId="14" fillId="0" borderId="0" applyFont="0" applyFill="0" applyBorder="0" applyAlignment="0" applyProtection="0"/>
  </cellStyleXfs>
  <cellXfs count="100">
    <xf numFmtId="0" fontId="0" fillId="0" borderId="0" xfId="0"/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/>
    <xf numFmtId="3" fontId="12" fillId="0" borderId="0" xfId="0" applyNumberFormat="1" applyFont="1"/>
    <xf numFmtId="49" fontId="1" fillId="0" borderId="2" xfId="3" applyNumberFormat="1" applyFont="1" applyBorder="1" applyAlignment="1" applyProtection="1">
      <alignment horizontal="left" vertical="top" wrapText="1"/>
      <protection locked="0" hidden="1"/>
    </xf>
    <xf numFmtId="3" fontId="15" fillId="2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49" fontId="2" fillId="0" borderId="5" xfId="3" applyNumberFormat="1" applyFont="1" applyBorder="1" applyAlignment="1" applyProtection="1">
      <alignment horizontal="left" vertical="top" wrapText="1"/>
      <protection locked="0" hidden="1"/>
    </xf>
    <xf numFmtId="49" fontId="23" fillId="0" borderId="5" xfId="3" applyNumberFormat="1" applyFont="1" applyBorder="1" applyAlignment="1" applyProtection="1">
      <alignment horizontal="left" vertical="top" wrapText="1"/>
      <protection locked="0" hidden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11" fillId="0" borderId="0" xfId="0" applyFont="1" applyAlignment="1">
      <alignment horizontal="left" vertical="center" wrapText="1"/>
    </xf>
    <xf numFmtId="0" fontId="0" fillId="0" borderId="1" xfId="0" applyBorder="1"/>
    <xf numFmtId="0" fontId="2" fillId="2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justify" vertical="top" wrapText="1"/>
    </xf>
    <xf numFmtId="0" fontId="1" fillId="3" borderId="10" xfId="0" applyFont="1" applyFill="1" applyBorder="1" applyAlignment="1">
      <alignment horizontal="justify" vertical="center" wrapText="1"/>
    </xf>
    <xf numFmtId="49" fontId="2" fillId="0" borderId="0" xfId="3" applyNumberFormat="1" applyFont="1" applyBorder="1" applyAlignment="1" applyProtection="1">
      <alignment horizontal="left" vertical="top" wrapText="1"/>
      <protection locked="0" hidden="1"/>
    </xf>
    <xf numFmtId="49" fontId="23" fillId="0" borderId="0" xfId="3" applyNumberFormat="1" applyFont="1" applyBorder="1" applyAlignment="1" applyProtection="1">
      <alignment horizontal="left" vertical="top" wrapText="1"/>
      <protection locked="0" hidden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4" fillId="0" borderId="0" xfId="0" applyFont="1"/>
    <xf numFmtId="49" fontId="1" fillId="0" borderId="0" xfId="3" applyNumberFormat="1" applyFont="1" applyBorder="1" applyAlignment="1" applyProtection="1">
      <alignment horizontal="center" vertical="top" wrapText="1"/>
      <protection locked="0" hidden="1"/>
    </xf>
    <xf numFmtId="164" fontId="16" fillId="0" borderId="0" xfId="0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center" vertical="top" wrapText="1"/>
      <protection locked="0" hidden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 applyProtection="1">
      <alignment horizontal="center" vertical="center" wrapText="1"/>
      <protection locked="0" hidden="1"/>
    </xf>
    <xf numFmtId="0" fontId="24" fillId="0" borderId="1" xfId="0" applyFont="1" applyBorder="1"/>
    <xf numFmtId="49" fontId="0" fillId="0" borderId="1" xfId="0" applyNumberForma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165" fontId="2" fillId="2" borderId="10" xfId="14" applyNumberFormat="1" applyFont="1" applyFill="1" applyBorder="1" applyAlignment="1">
      <alignment vertical="center" wrapText="1"/>
    </xf>
    <xf numFmtId="165" fontId="3" fillId="3" borderId="10" xfId="14" applyNumberFormat="1" applyFont="1" applyFill="1" applyBorder="1" applyAlignment="1">
      <alignment vertical="center" wrapText="1"/>
    </xf>
    <xf numFmtId="165" fontId="11" fillId="0" borderId="1" xfId="14" applyNumberFormat="1" applyFont="1" applyBorder="1" applyAlignment="1">
      <alignment vertical="center" wrapText="1"/>
    </xf>
    <xf numFmtId="165" fontId="1" fillId="3" borderId="10" xfId="14" applyNumberFormat="1" applyFont="1" applyFill="1" applyBorder="1" applyAlignment="1">
      <alignment vertical="center" wrapText="1"/>
    </xf>
    <xf numFmtId="165" fontId="5" fillId="0" borderId="10" xfId="14" applyNumberFormat="1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Alignment="1">
      <alignment horizontal="left" vertical="center" wrapText="1"/>
    </xf>
    <xf numFmtId="166" fontId="1" fillId="0" borderId="0" xfId="3" applyNumberFormat="1" applyFont="1" applyBorder="1" applyAlignment="1" applyProtection="1">
      <alignment horizontal="center" vertical="top" wrapText="1"/>
      <protection locked="0" hidden="1"/>
    </xf>
    <xf numFmtId="166" fontId="2" fillId="0" borderId="0" xfId="3" applyNumberFormat="1" applyFont="1" applyBorder="1" applyAlignment="1" applyProtection="1">
      <alignment horizontal="left" vertical="top" wrapText="1"/>
      <protection locked="0" hidden="1"/>
    </xf>
    <xf numFmtId="166" fontId="23" fillId="0" borderId="0" xfId="3" applyNumberFormat="1" applyFont="1" applyBorder="1" applyAlignment="1" applyProtection="1">
      <alignment horizontal="left" vertical="top" wrapText="1"/>
      <protection locked="0" hidden="1"/>
    </xf>
    <xf numFmtId="166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Font="1"/>
    <xf numFmtId="3" fontId="16" fillId="0" borderId="6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 applyProtection="1">
      <alignment horizontal="center" vertical="top" wrapText="1"/>
      <protection locked="0" hidden="1"/>
    </xf>
    <xf numFmtId="49" fontId="1" fillId="0" borderId="7" xfId="3" applyNumberFormat="1" applyFont="1" applyBorder="1" applyAlignment="1" applyProtection="1">
      <alignment horizontal="center" vertical="top" wrapText="1"/>
      <protection locked="0" hidden="1"/>
    </xf>
    <xf numFmtId="49" fontId="1" fillId="0" borderId="5" xfId="3" applyNumberFormat="1" applyFont="1" applyBorder="1" applyAlignment="1" applyProtection="1">
      <alignment horizontal="center" vertical="top" wrapText="1"/>
      <protection locked="0" hidden="1"/>
    </xf>
    <xf numFmtId="49" fontId="1" fillId="0" borderId="0" xfId="3" applyNumberFormat="1" applyFont="1" applyBorder="1" applyAlignment="1" applyProtection="1">
      <alignment horizontal="center" vertical="top" wrapText="1"/>
      <protection locked="0" hidden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  <xf numFmtId="0" fontId="20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49" fontId="1" fillId="0" borderId="11" xfId="3" applyNumberFormat="1" applyFont="1" applyBorder="1" applyAlignment="1" applyProtection="1">
      <alignment horizontal="center" vertical="top" wrapText="1"/>
      <protection locked="0" hidden="1"/>
    </xf>
    <xf numFmtId="49" fontId="1" fillId="0" borderId="12" xfId="3" applyNumberFormat="1" applyFont="1" applyBorder="1" applyAlignment="1" applyProtection="1">
      <alignment horizontal="center" vertical="top" wrapText="1"/>
      <protection locked="0" hidden="1"/>
    </xf>
    <xf numFmtId="49" fontId="1" fillId="0" borderId="8" xfId="3" applyNumberFormat="1" applyFont="1" applyBorder="1" applyAlignment="1" applyProtection="1">
      <alignment horizontal="center" vertical="top" wrapText="1"/>
      <protection locked="0" hidden="1"/>
    </xf>
    <xf numFmtId="49" fontId="1" fillId="0" borderId="9" xfId="3" applyNumberFormat="1" applyFont="1" applyBorder="1" applyAlignment="1" applyProtection="1">
      <alignment horizontal="center" vertical="top" wrapText="1"/>
      <protection locked="0" hidden="1"/>
    </xf>
    <xf numFmtId="49" fontId="1" fillId="0" borderId="1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106" zoomScaleNormal="100" workbookViewId="0">
      <selection activeCell="E112" sqref="E112:F112"/>
    </sheetView>
  </sheetViews>
  <sheetFormatPr defaultRowHeight="15" x14ac:dyDescent="0.25"/>
  <cols>
    <col min="2" max="2" width="39.5703125" customWidth="1"/>
    <col min="3" max="7" width="17.28515625" customWidth="1"/>
    <col min="8" max="8" width="17.28515625" style="67" customWidth="1"/>
    <col min="9" max="9" width="17.28515625" customWidth="1"/>
    <col min="10" max="10" width="19.28515625" customWidth="1"/>
    <col min="12" max="12" width="44.28515625" customWidth="1"/>
    <col min="13" max="13" width="22.42578125" customWidth="1"/>
  </cols>
  <sheetData>
    <row r="1" spans="1:10" ht="70.5" customHeight="1" x14ac:dyDescent="0.25">
      <c r="B1" s="85" t="s">
        <v>96</v>
      </c>
      <c r="C1" s="85"/>
      <c r="D1" s="85"/>
      <c r="E1" s="85"/>
      <c r="F1" s="85"/>
      <c r="G1" s="85"/>
      <c r="H1" s="85"/>
      <c r="I1" s="85"/>
      <c r="J1" s="85"/>
    </row>
    <row r="2" spans="1:10" ht="48" customHeight="1" x14ac:dyDescent="0.25">
      <c r="B2" s="86" t="s">
        <v>171</v>
      </c>
      <c r="C2" s="86"/>
      <c r="D2" s="86"/>
      <c r="E2" s="86"/>
      <c r="F2" s="86"/>
      <c r="G2" s="86"/>
      <c r="H2" s="86"/>
      <c r="I2" s="86"/>
      <c r="J2" s="86"/>
    </row>
    <row r="3" spans="1:10" ht="40.5" customHeight="1" x14ac:dyDescent="0.25">
      <c r="B3" s="87" t="s">
        <v>97</v>
      </c>
      <c r="C3" s="87"/>
      <c r="D3" s="87"/>
      <c r="E3" s="87"/>
      <c r="F3" s="87"/>
      <c r="G3" s="87"/>
      <c r="H3" s="87"/>
      <c r="I3" s="87"/>
      <c r="J3" s="87"/>
    </row>
    <row r="4" spans="1:10" x14ac:dyDescent="0.25">
      <c r="J4" t="s">
        <v>86</v>
      </c>
    </row>
    <row r="5" spans="1:10" ht="150" x14ac:dyDescent="0.25">
      <c r="A5" s="3" t="s">
        <v>100</v>
      </c>
      <c r="B5" s="3" t="s">
        <v>55</v>
      </c>
      <c r="C5" s="3" t="s">
        <v>107</v>
      </c>
      <c r="D5" s="3" t="s">
        <v>104</v>
      </c>
      <c r="E5" s="4" t="s">
        <v>101</v>
      </c>
      <c r="F5" s="37" t="s">
        <v>105</v>
      </c>
      <c r="G5" s="4" t="s">
        <v>108</v>
      </c>
      <c r="H5" s="68" t="s">
        <v>106</v>
      </c>
      <c r="I5" s="37" t="s">
        <v>103</v>
      </c>
      <c r="J5" s="4" t="s">
        <v>102</v>
      </c>
    </row>
    <row r="6" spans="1:10" x14ac:dyDescent="0.25">
      <c r="A6" s="3">
        <v>1</v>
      </c>
      <c r="B6" s="36">
        <v>2</v>
      </c>
      <c r="C6" s="36">
        <v>3</v>
      </c>
      <c r="D6" s="36">
        <v>4</v>
      </c>
      <c r="E6" s="4">
        <v>5</v>
      </c>
      <c r="F6" s="4">
        <v>6</v>
      </c>
      <c r="G6" s="4">
        <v>7</v>
      </c>
      <c r="H6" s="54">
        <v>8</v>
      </c>
      <c r="I6" s="37">
        <v>9</v>
      </c>
      <c r="J6" s="4">
        <v>10</v>
      </c>
    </row>
    <row r="7" spans="1:10" ht="28.5" x14ac:dyDescent="0.25">
      <c r="A7" s="28"/>
      <c r="B7" s="29" t="s">
        <v>0</v>
      </c>
      <c r="C7" s="61">
        <f t="shared" ref="C7:E7" si="0">SUM(C8:C19)</f>
        <v>8293313</v>
      </c>
      <c r="D7" s="61">
        <f t="shared" si="0"/>
        <v>8293313</v>
      </c>
      <c r="E7" s="11">
        <f t="shared" si="0"/>
        <v>1512856</v>
      </c>
      <c r="F7" s="11">
        <f>E7-D7</f>
        <v>-6780457</v>
      </c>
      <c r="G7" s="11">
        <f>SUM(E7/C7*100)</f>
        <v>18.241877522288139</v>
      </c>
      <c r="H7" s="11">
        <f>SUM(E7/D7*100)</f>
        <v>18.241877522288139</v>
      </c>
      <c r="I7" s="11">
        <f t="shared" ref="I7" si="1">SUM(I8:I19)</f>
        <v>978895</v>
      </c>
      <c r="J7" s="11">
        <f>SUM(E7/I7*100)</f>
        <v>154.54732121422626</v>
      </c>
    </row>
    <row r="8" spans="1:10" x14ac:dyDescent="0.25">
      <c r="A8" s="28"/>
      <c r="B8" s="30" t="s">
        <v>1</v>
      </c>
      <c r="C8" s="62">
        <v>2730100</v>
      </c>
      <c r="D8" s="62">
        <v>2730100</v>
      </c>
      <c r="E8" s="13">
        <v>551581</v>
      </c>
      <c r="F8" s="13">
        <f t="shared" ref="F8:F26" si="2">E8-D8</f>
        <v>-2178519</v>
      </c>
      <c r="G8" s="13">
        <f t="shared" ref="G8:G26" si="3">SUM(E8/C8*100)</f>
        <v>20.203692172447894</v>
      </c>
      <c r="H8" s="13">
        <f t="shared" ref="H8:H26" si="4">SUM(E8/D8*100)</f>
        <v>20.203692172447894</v>
      </c>
      <c r="I8" s="13">
        <v>265476</v>
      </c>
      <c r="J8" s="13">
        <f t="shared" ref="J8:J26" si="5">SUM(E8/I8*100)</f>
        <v>207.77057059771883</v>
      </c>
    </row>
    <row r="9" spans="1:10" ht="47.25" customHeight="1" x14ac:dyDescent="0.25">
      <c r="A9" s="28"/>
      <c r="B9" s="38" t="s">
        <v>85</v>
      </c>
      <c r="C9" s="63">
        <v>38618</v>
      </c>
      <c r="D9" s="63">
        <v>38618</v>
      </c>
      <c r="E9" s="13">
        <v>9563</v>
      </c>
      <c r="F9" s="13">
        <f t="shared" si="2"/>
        <v>-29055</v>
      </c>
      <c r="G9" s="13">
        <f t="shared" si="3"/>
        <v>24.763063856232844</v>
      </c>
      <c r="H9" s="13">
        <f t="shared" si="4"/>
        <v>24.763063856232844</v>
      </c>
      <c r="I9" s="13">
        <v>8626</v>
      </c>
      <c r="J9" s="13">
        <f t="shared" si="5"/>
        <v>110.86250869464409</v>
      </c>
    </row>
    <row r="10" spans="1:10" x14ac:dyDescent="0.25">
      <c r="A10" s="28"/>
      <c r="B10" s="30" t="s">
        <v>2</v>
      </c>
      <c r="C10" s="62">
        <v>3100898</v>
      </c>
      <c r="D10" s="62">
        <v>3100898</v>
      </c>
      <c r="E10" s="13">
        <v>376758</v>
      </c>
      <c r="F10" s="13">
        <f t="shared" si="2"/>
        <v>-2724140</v>
      </c>
      <c r="G10" s="13">
        <f t="shared" si="3"/>
        <v>12.149964300663871</v>
      </c>
      <c r="H10" s="13">
        <f t="shared" si="4"/>
        <v>12.149964300663871</v>
      </c>
      <c r="I10" s="13">
        <v>198994</v>
      </c>
      <c r="J10" s="13">
        <f t="shared" si="5"/>
        <v>189.33133662321478</v>
      </c>
    </row>
    <row r="11" spans="1:10" x14ac:dyDescent="0.25">
      <c r="A11" s="28"/>
      <c r="B11" s="31" t="s">
        <v>57</v>
      </c>
      <c r="C11" s="64">
        <v>1583300</v>
      </c>
      <c r="D11" s="64">
        <v>1583300</v>
      </c>
      <c r="E11" s="13">
        <v>316145</v>
      </c>
      <c r="F11" s="13">
        <f t="shared" si="2"/>
        <v>-1267155</v>
      </c>
      <c r="G11" s="13">
        <f t="shared" si="3"/>
        <v>19.967472999431568</v>
      </c>
      <c r="H11" s="13">
        <f t="shared" si="4"/>
        <v>19.967472999431568</v>
      </c>
      <c r="I11" s="13">
        <v>233913</v>
      </c>
      <c r="J11" s="13">
        <f t="shared" si="5"/>
        <v>135.15495077229568</v>
      </c>
    </row>
    <row r="12" spans="1:10" x14ac:dyDescent="0.25">
      <c r="A12" s="28"/>
      <c r="B12" s="30" t="s">
        <v>3</v>
      </c>
      <c r="C12" s="62">
        <v>81512</v>
      </c>
      <c r="D12" s="62">
        <v>81512</v>
      </c>
      <c r="E12" s="13">
        <v>22043</v>
      </c>
      <c r="F12" s="13">
        <f t="shared" si="2"/>
        <v>-59469</v>
      </c>
      <c r="G12" s="13">
        <f t="shared" si="3"/>
        <v>27.042644027873198</v>
      </c>
      <c r="H12" s="13">
        <f t="shared" si="4"/>
        <v>27.042644027873198</v>
      </c>
      <c r="I12" s="13">
        <v>14142</v>
      </c>
      <c r="J12" s="13">
        <f t="shared" si="5"/>
        <v>155.86904256823647</v>
      </c>
    </row>
    <row r="13" spans="1:10" ht="45" x14ac:dyDescent="0.25">
      <c r="A13" s="28"/>
      <c r="B13" s="31" t="s">
        <v>58</v>
      </c>
      <c r="C13" s="64"/>
      <c r="D13" s="64"/>
      <c r="E13" s="13"/>
      <c r="F13" s="13"/>
      <c r="G13" s="13"/>
      <c r="H13" s="13"/>
      <c r="I13" s="13">
        <v>18</v>
      </c>
      <c r="J13" s="13">
        <f t="shared" si="5"/>
        <v>0</v>
      </c>
    </row>
    <row r="14" spans="1:10" ht="45" x14ac:dyDescent="0.25">
      <c r="A14" s="28"/>
      <c r="B14" s="30" t="s">
        <v>4</v>
      </c>
      <c r="C14" s="62">
        <v>449024</v>
      </c>
      <c r="D14" s="62">
        <v>449024</v>
      </c>
      <c r="E14" s="13">
        <v>101831</v>
      </c>
      <c r="F14" s="13">
        <f t="shared" si="2"/>
        <v>-347193</v>
      </c>
      <c r="G14" s="13">
        <f t="shared" si="3"/>
        <v>22.678297819270242</v>
      </c>
      <c r="H14" s="13">
        <f t="shared" si="4"/>
        <v>22.678297819270242</v>
      </c>
      <c r="I14" s="13">
        <v>104929</v>
      </c>
      <c r="J14" s="13">
        <f t="shared" si="5"/>
        <v>97.047527375654013</v>
      </c>
    </row>
    <row r="15" spans="1:10" ht="30" x14ac:dyDescent="0.25">
      <c r="A15" s="28"/>
      <c r="B15" s="30" t="s">
        <v>5</v>
      </c>
      <c r="C15" s="62">
        <v>7341</v>
      </c>
      <c r="D15" s="62">
        <v>7341</v>
      </c>
      <c r="E15" s="13">
        <v>2793</v>
      </c>
      <c r="F15" s="13">
        <f t="shared" si="2"/>
        <v>-4548</v>
      </c>
      <c r="G15" s="13">
        <f t="shared" si="3"/>
        <v>38.046587658357176</v>
      </c>
      <c r="H15" s="13">
        <f t="shared" si="4"/>
        <v>38.046587658357176</v>
      </c>
      <c r="I15" s="13">
        <v>3841</v>
      </c>
      <c r="J15" s="13">
        <f t="shared" si="5"/>
        <v>72.715438687841711</v>
      </c>
    </row>
    <row r="16" spans="1:10" ht="30" x14ac:dyDescent="0.25">
      <c r="A16" s="28"/>
      <c r="B16" s="30" t="s">
        <v>6</v>
      </c>
      <c r="C16" s="62">
        <v>36620</v>
      </c>
      <c r="D16" s="62">
        <v>36620</v>
      </c>
      <c r="E16" s="13">
        <v>3808</v>
      </c>
      <c r="F16" s="13">
        <f t="shared" si="2"/>
        <v>-32812</v>
      </c>
      <c r="G16" s="13">
        <f t="shared" si="3"/>
        <v>10.398689240851994</v>
      </c>
      <c r="H16" s="13">
        <f t="shared" si="4"/>
        <v>10.398689240851994</v>
      </c>
      <c r="I16" s="13">
        <v>20344</v>
      </c>
      <c r="J16" s="13">
        <f t="shared" si="5"/>
        <v>18.718049547778215</v>
      </c>
    </row>
    <row r="17" spans="1:10" ht="30" x14ac:dyDescent="0.25">
      <c r="A17" s="28"/>
      <c r="B17" s="30" t="s">
        <v>7</v>
      </c>
      <c r="C17" s="62">
        <v>196000</v>
      </c>
      <c r="D17" s="62">
        <v>196000</v>
      </c>
      <c r="E17" s="13">
        <v>48246</v>
      </c>
      <c r="F17" s="13">
        <f t="shared" si="2"/>
        <v>-147754</v>
      </c>
      <c r="G17" s="13">
        <f t="shared" si="3"/>
        <v>24.615306122448981</v>
      </c>
      <c r="H17" s="13">
        <f t="shared" si="4"/>
        <v>24.615306122448981</v>
      </c>
      <c r="I17" s="13">
        <v>72561</v>
      </c>
      <c r="J17" s="13">
        <f t="shared" si="5"/>
        <v>66.490263364617348</v>
      </c>
    </row>
    <row r="18" spans="1:10" x14ac:dyDescent="0.25">
      <c r="A18" s="28"/>
      <c r="B18" s="30" t="s">
        <v>8</v>
      </c>
      <c r="C18" s="62">
        <v>54900</v>
      </c>
      <c r="D18" s="62">
        <v>54900</v>
      </c>
      <c r="E18" s="13">
        <v>5302</v>
      </c>
      <c r="F18" s="13">
        <f t="shared" si="2"/>
        <v>-49598</v>
      </c>
      <c r="G18" s="13">
        <f t="shared" si="3"/>
        <v>9.6575591985428044</v>
      </c>
      <c r="H18" s="13">
        <f t="shared" si="4"/>
        <v>9.6575591985428044</v>
      </c>
      <c r="I18" s="13">
        <v>45569</v>
      </c>
      <c r="J18" s="13">
        <f t="shared" si="5"/>
        <v>11.635102811121596</v>
      </c>
    </row>
    <row r="19" spans="1:10" x14ac:dyDescent="0.25">
      <c r="A19" s="28"/>
      <c r="B19" s="30" t="s">
        <v>9</v>
      </c>
      <c r="C19" s="62">
        <v>15000</v>
      </c>
      <c r="D19" s="62">
        <v>15000</v>
      </c>
      <c r="E19" s="13">
        <v>74786</v>
      </c>
      <c r="F19" s="13">
        <f t="shared" si="2"/>
        <v>59786</v>
      </c>
      <c r="G19" s="66" t="s">
        <v>170</v>
      </c>
      <c r="H19" s="66" t="s">
        <v>170</v>
      </c>
      <c r="I19" s="13">
        <v>10482</v>
      </c>
      <c r="J19" s="13" t="s">
        <v>170</v>
      </c>
    </row>
    <row r="20" spans="1:10" ht="28.5" x14ac:dyDescent="0.25">
      <c r="A20" s="28"/>
      <c r="B20" s="29" t="s">
        <v>10</v>
      </c>
      <c r="C20" s="61">
        <f>SUM(C21:C25)</f>
        <v>10879280</v>
      </c>
      <c r="D20" s="16">
        <f>SUM(D21:D25)</f>
        <v>10879280</v>
      </c>
      <c r="E20" s="16">
        <f>SUM(E21:E25)</f>
        <v>1717885</v>
      </c>
      <c r="F20" s="14">
        <f t="shared" si="2"/>
        <v>-9161395</v>
      </c>
      <c r="G20" s="14">
        <f t="shared" si="3"/>
        <v>15.790429146046431</v>
      </c>
      <c r="H20" s="14">
        <f t="shared" si="4"/>
        <v>15.790429146046431</v>
      </c>
      <c r="I20" s="16">
        <f>SUM(I21:I25)</f>
        <v>1745521</v>
      </c>
      <c r="J20" s="16">
        <f t="shared" si="5"/>
        <v>98.416747779029862</v>
      </c>
    </row>
    <row r="21" spans="1:10" ht="27.75" customHeight="1" x14ac:dyDescent="0.25">
      <c r="A21" s="28"/>
      <c r="B21" s="30" t="s">
        <v>11</v>
      </c>
      <c r="C21" s="62">
        <v>3103117</v>
      </c>
      <c r="D21" s="62">
        <v>3103117</v>
      </c>
      <c r="E21" s="13">
        <v>186883</v>
      </c>
      <c r="F21" s="13">
        <f t="shared" si="2"/>
        <v>-2916234</v>
      </c>
      <c r="G21" s="13">
        <f t="shared" si="3"/>
        <v>6.0224284163310635</v>
      </c>
      <c r="H21" s="13">
        <f t="shared" si="4"/>
        <v>6.0224284163310635</v>
      </c>
      <c r="I21" s="13">
        <v>356223</v>
      </c>
      <c r="J21" s="13">
        <f t="shared" si="5"/>
        <v>52.462362059721016</v>
      </c>
    </row>
    <row r="22" spans="1:10" ht="45" x14ac:dyDescent="0.25">
      <c r="A22" s="28"/>
      <c r="B22" s="30" t="s">
        <v>12</v>
      </c>
      <c r="C22" s="62">
        <v>6668683</v>
      </c>
      <c r="D22" s="62">
        <v>6668683</v>
      </c>
      <c r="E22" s="13">
        <v>1558086</v>
      </c>
      <c r="F22" s="13">
        <f t="shared" si="2"/>
        <v>-5110597</v>
      </c>
      <c r="G22" s="13">
        <f t="shared" si="3"/>
        <v>23.364223490605266</v>
      </c>
      <c r="H22" s="13">
        <f t="shared" si="4"/>
        <v>23.364223490605266</v>
      </c>
      <c r="I22" s="13">
        <v>1449676</v>
      </c>
      <c r="J22" s="13">
        <f t="shared" si="5"/>
        <v>107.47822272011125</v>
      </c>
    </row>
    <row r="23" spans="1:10" x14ac:dyDescent="0.25">
      <c r="A23" s="28"/>
      <c r="B23" s="31" t="s">
        <v>84</v>
      </c>
      <c r="C23" s="64">
        <v>1139000</v>
      </c>
      <c r="D23" s="64">
        <v>1139000</v>
      </c>
      <c r="E23" s="13">
        <v>4781</v>
      </c>
      <c r="F23" s="13">
        <f t="shared" si="2"/>
        <v>-1134219</v>
      </c>
      <c r="G23" s="13">
        <f t="shared" si="3"/>
        <v>0.41975417032484635</v>
      </c>
      <c r="H23" s="13">
        <f t="shared" si="4"/>
        <v>0.41975417032484635</v>
      </c>
      <c r="I23" s="13">
        <v>0</v>
      </c>
      <c r="J23" s="13"/>
    </row>
    <row r="24" spans="1:10" ht="89.25" customHeight="1" x14ac:dyDescent="0.25">
      <c r="A24" s="28"/>
      <c r="B24" s="32" t="s">
        <v>64</v>
      </c>
      <c r="C24" s="65"/>
      <c r="D24" s="65"/>
      <c r="E24" s="13">
        <v>65</v>
      </c>
      <c r="F24" s="13">
        <f t="shared" si="2"/>
        <v>65</v>
      </c>
      <c r="G24" s="13"/>
      <c r="H24" s="13"/>
      <c r="I24" s="13">
        <v>29</v>
      </c>
      <c r="J24" s="13">
        <f t="shared" si="5"/>
        <v>224.13793103448273</v>
      </c>
    </row>
    <row r="25" spans="1:10" ht="60" x14ac:dyDescent="0.25">
      <c r="A25" s="28"/>
      <c r="B25" s="33" t="s">
        <v>61</v>
      </c>
      <c r="C25" s="13">
        <v>-31520</v>
      </c>
      <c r="D25" s="13">
        <v>-31520</v>
      </c>
      <c r="E25" s="13">
        <v>-31930</v>
      </c>
      <c r="F25" s="13">
        <f t="shared" si="2"/>
        <v>-410</v>
      </c>
      <c r="G25" s="13">
        <f t="shared" si="3"/>
        <v>101.30076142131981</v>
      </c>
      <c r="H25" s="13">
        <f t="shared" si="4"/>
        <v>101.30076142131981</v>
      </c>
      <c r="I25" s="13">
        <v>-60407</v>
      </c>
      <c r="J25" s="13">
        <f t="shared" si="5"/>
        <v>52.858112470409054</v>
      </c>
    </row>
    <row r="26" spans="1:10" x14ac:dyDescent="0.25">
      <c r="A26" s="28"/>
      <c r="B26" s="29" t="s">
        <v>13</v>
      </c>
      <c r="C26" s="61">
        <f>C7+C20</f>
        <v>19172593</v>
      </c>
      <c r="D26" s="61">
        <f>D7+D20</f>
        <v>19172593</v>
      </c>
      <c r="E26" s="11">
        <f>E7+E20</f>
        <v>3230741</v>
      </c>
      <c r="F26" s="11">
        <f t="shared" si="2"/>
        <v>-15941852</v>
      </c>
      <c r="G26" s="11">
        <f t="shared" si="3"/>
        <v>16.850829723449507</v>
      </c>
      <c r="H26" s="11">
        <f t="shared" si="4"/>
        <v>16.850829723449507</v>
      </c>
      <c r="I26" s="11">
        <f>I7+I20</f>
        <v>2724416</v>
      </c>
      <c r="J26" s="11">
        <f t="shared" si="5"/>
        <v>118.58471687143226</v>
      </c>
    </row>
    <row r="28" spans="1:10" x14ac:dyDescent="0.25">
      <c r="B28" s="88" t="s">
        <v>115</v>
      </c>
      <c r="C28" s="88"/>
      <c r="D28" s="88"/>
      <c r="E28" s="88"/>
      <c r="F28" s="88"/>
      <c r="G28" s="88"/>
      <c r="H28" s="88"/>
      <c r="I28" s="88"/>
      <c r="J28" s="88"/>
    </row>
    <row r="29" spans="1:10" ht="37.5" customHeight="1" x14ac:dyDescent="0.25">
      <c r="B29" s="87" t="s">
        <v>98</v>
      </c>
      <c r="C29" s="87"/>
      <c r="D29" s="87"/>
      <c r="E29" s="87"/>
      <c r="F29" s="87"/>
      <c r="G29" s="87"/>
      <c r="H29" s="87"/>
      <c r="I29" s="87"/>
      <c r="J29" s="87"/>
    </row>
    <row r="30" spans="1:10" ht="16.5" customHeight="1" x14ac:dyDescent="0.25">
      <c r="B30" s="22"/>
      <c r="C30" s="22"/>
      <c r="D30" s="22"/>
      <c r="E30" s="22"/>
      <c r="F30" s="22"/>
      <c r="G30" s="22"/>
      <c r="H30" s="69"/>
      <c r="I30" s="22"/>
      <c r="J30" s="22"/>
    </row>
    <row r="31" spans="1:10" ht="150" x14ac:dyDescent="0.25">
      <c r="A31" s="5" t="s">
        <v>121</v>
      </c>
      <c r="B31" s="5" t="s">
        <v>53</v>
      </c>
      <c r="C31" s="3" t="s">
        <v>107</v>
      </c>
      <c r="D31" s="3" t="s">
        <v>119</v>
      </c>
      <c r="E31" s="4" t="s">
        <v>118</v>
      </c>
      <c r="F31" s="37" t="s">
        <v>105</v>
      </c>
      <c r="G31" s="4" t="s">
        <v>108</v>
      </c>
      <c r="H31" s="68" t="s">
        <v>106</v>
      </c>
      <c r="I31" s="37" t="s">
        <v>103</v>
      </c>
      <c r="J31" s="4" t="s">
        <v>102</v>
      </c>
    </row>
    <row r="32" spans="1:10" x14ac:dyDescent="0.25">
      <c r="A32" s="28">
        <v>1</v>
      </c>
      <c r="B32" s="5">
        <v>2</v>
      </c>
      <c r="C32" s="3">
        <v>3</v>
      </c>
      <c r="D32" s="3">
        <v>4</v>
      </c>
      <c r="E32" s="4">
        <v>5</v>
      </c>
      <c r="F32" s="37">
        <v>6</v>
      </c>
      <c r="G32" s="4">
        <v>7</v>
      </c>
      <c r="H32" s="68">
        <v>8</v>
      </c>
      <c r="I32" s="37">
        <v>9</v>
      </c>
      <c r="J32" s="4">
        <v>10</v>
      </c>
    </row>
    <row r="33" spans="1:10" s="43" customFormat="1" ht="28.5" x14ac:dyDescent="0.25">
      <c r="A33" s="60" t="s">
        <v>122</v>
      </c>
      <c r="B33" s="7" t="s">
        <v>14</v>
      </c>
      <c r="C33" s="15">
        <f>SUM(C34:C40)</f>
        <v>1842040</v>
      </c>
      <c r="D33" s="15">
        <f>SUM(D34:D40)</f>
        <v>1742576</v>
      </c>
      <c r="E33" s="15">
        <f>SUM(E34:E40)</f>
        <v>354369</v>
      </c>
      <c r="F33" s="15">
        <f>E33-D33</f>
        <v>-1388207</v>
      </c>
      <c r="G33" s="47">
        <f>SUM(E33/C33*100)</f>
        <v>19.237855855464595</v>
      </c>
      <c r="H33" s="70">
        <f>SUM(E33/D33*100)</f>
        <v>20.335927959526586</v>
      </c>
      <c r="I33" s="39">
        <f>I34+I35+I36+I37+I38+I39+I40</f>
        <v>333890</v>
      </c>
      <c r="J33" s="39">
        <f>SUM(E33/I33*100)</f>
        <v>106.13345712659859</v>
      </c>
    </row>
    <row r="34" spans="1:10" ht="60" x14ac:dyDescent="0.25">
      <c r="A34" s="58" t="s">
        <v>123</v>
      </c>
      <c r="B34" s="6" t="s">
        <v>15</v>
      </c>
      <c r="C34" s="48">
        <v>5847</v>
      </c>
      <c r="D34" s="48">
        <v>5846</v>
      </c>
      <c r="E34" s="48">
        <v>1455</v>
      </c>
      <c r="F34" s="48">
        <f t="shared" ref="F34:F80" si="6">E34-D34</f>
        <v>-4391</v>
      </c>
      <c r="G34" s="54">
        <f t="shared" ref="G34:G81" si="7">SUM(E34/C34*100)</f>
        <v>24.884556182657775</v>
      </c>
      <c r="H34" s="68">
        <f t="shared" ref="H34:H81" si="8">SUM(E34/D34*100)</f>
        <v>24.888812863496408</v>
      </c>
      <c r="I34" s="12">
        <v>448</v>
      </c>
      <c r="J34" s="21" t="s">
        <v>120</v>
      </c>
    </row>
    <row r="35" spans="1:10" ht="75" x14ac:dyDescent="0.25">
      <c r="A35" s="58" t="s">
        <v>124</v>
      </c>
      <c r="B35" s="6" t="s">
        <v>16</v>
      </c>
      <c r="C35" s="48">
        <v>32175</v>
      </c>
      <c r="D35" s="48">
        <v>32175</v>
      </c>
      <c r="E35" s="48">
        <v>7339</v>
      </c>
      <c r="F35" s="48">
        <f t="shared" si="6"/>
        <v>-24836</v>
      </c>
      <c r="G35" s="54">
        <f t="shared" si="7"/>
        <v>22.809634809634812</v>
      </c>
      <c r="H35" s="68">
        <f t="shared" si="8"/>
        <v>22.809634809634812</v>
      </c>
      <c r="I35" s="21">
        <v>5907</v>
      </c>
      <c r="J35" s="21">
        <f t="shared" ref="J35:J81" si="9">SUM(E35/I35*100)</f>
        <v>124.24242424242425</v>
      </c>
    </row>
    <row r="36" spans="1:10" ht="75" x14ac:dyDescent="0.25">
      <c r="A36" s="58" t="s">
        <v>125</v>
      </c>
      <c r="B36" s="6" t="s">
        <v>17</v>
      </c>
      <c r="C36" s="48">
        <v>458558</v>
      </c>
      <c r="D36" s="48">
        <v>422056</v>
      </c>
      <c r="E36" s="48">
        <v>125869</v>
      </c>
      <c r="F36" s="48">
        <f t="shared" si="6"/>
        <v>-296187</v>
      </c>
      <c r="G36" s="54">
        <f t="shared" si="7"/>
        <v>27.448872334579267</v>
      </c>
      <c r="H36" s="68">
        <f t="shared" si="8"/>
        <v>29.822819720605796</v>
      </c>
      <c r="I36" s="12">
        <v>118093</v>
      </c>
      <c r="J36" s="21">
        <f t="shared" si="9"/>
        <v>106.58464091859805</v>
      </c>
    </row>
    <row r="37" spans="1:10" ht="60" x14ac:dyDescent="0.25">
      <c r="A37" s="58" t="s">
        <v>126</v>
      </c>
      <c r="B37" s="6" t="s">
        <v>18</v>
      </c>
      <c r="C37" s="48">
        <v>82989</v>
      </c>
      <c r="D37" s="48">
        <v>82989</v>
      </c>
      <c r="E37" s="48">
        <v>16652</v>
      </c>
      <c r="F37" s="48">
        <f t="shared" si="6"/>
        <v>-66337</v>
      </c>
      <c r="G37" s="54">
        <f t="shared" si="7"/>
        <v>20.065309860342936</v>
      </c>
      <c r="H37" s="68">
        <f t="shared" si="8"/>
        <v>20.065309860342936</v>
      </c>
      <c r="I37" s="12">
        <v>13766</v>
      </c>
      <c r="J37" s="21">
        <f t="shared" si="9"/>
        <v>120.96469562690689</v>
      </c>
    </row>
    <row r="38" spans="1:10" ht="30" x14ac:dyDescent="0.25">
      <c r="A38" s="58" t="s">
        <v>127</v>
      </c>
      <c r="B38" s="6" t="s">
        <v>65</v>
      </c>
      <c r="C38" s="48">
        <v>20000</v>
      </c>
      <c r="D38" s="48">
        <v>20000</v>
      </c>
      <c r="E38" s="48">
        <v>0</v>
      </c>
      <c r="F38" s="48">
        <f t="shared" si="6"/>
        <v>-20000</v>
      </c>
      <c r="G38" s="54">
        <f t="shared" si="7"/>
        <v>0</v>
      </c>
      <c r="H38" s="68">
        <f t="shared" si="8"/>
        <v>0</v>
      </c>
      <c r="I38" s="12">
        <v>0</v>
      </c>
      <c r="J38" s="21">
        <v>0</v>
      </c>
    </row>
    <row r="39" spans="1:10" x14ac:dyDescent="0.25">
      <c r="A39" s="58" t="s">
        <v>128</v>
      </c>
      <c r="B39" s="6" t="s">
        <v>19</v>
      </c>
      <c r="C39" s="48">
        <v>20000</v>
      </c>
      <c r="D39" s="48">
        <v>20000</v>
      </c>
      <c r="E39" s="48">
        <v>0</v>
      </c>
      <c r="F39" s="48">
        <f t="shared" si="6"/>
        <v>-20000</v>
      </c>
      <c r="G39" s="54">
        <f t="shared" si="7"/>
        <v>0</v>
      </c>
      <c r="H39" s="68">
        <f t="shared" si="8"/>
        <v>0</v>
      </c>
      <c r="I39" s="12">
        <v>0</v>
      </c>
      <c r="J39" s="21">
        <v>0</v>
      </c>
    </row>
    <row r="40" spans="1:10" x14ac:dyDescent="0.25">
      <c r="A40" s="58" t="s">
        <v>129</v>
      </c>
      <c r="B40" s="6" t="s">
        <v>20</v>
      </c>
      <c r="C40" s="48">
        <v>1222471</v>
      </c>
      <c r="D40" s="48">
        <v>1159510</v>
      </c>
      <c r="E40" s="48">
        <v>203054</v>
      </c>
      <c r="F40" s="48">
        <f t="shared" si="6"/>
        <v>-956456</v>
      </c>
      <c r="G40" s="54">
        <f t="shared" si="7"/>
        <v>16.610128174819689</v>
      </c>
      <c r="H40" s="68">
        <f t="shared" si="8"/>
        <v>17.512052504937429</v>
      </c>
      <c r="I40" s="12">
        <v>195676</v>
      </c>
      <c r="J40" s="21">
        <f t="shared" si="9"/>
        <v>103.7705186124001</v>
      </c>
    </row>
    <row r="41" spans="1:10" s="43" customFormat="1" x14ac:dyDescent="0.25">
      <c r="A41" s="59" t="s">
        <v>130</v>
      </c>
      <c r="B41" s="42" t="s">
        <v>21</v>
      </c>
      <c r="C41" s="40">
        <f>C42</f>
        <v>629</v>
      </c>
      <c r="D41" s="40">
        <f>D42</f>
        <v>629</v>
      </c>
      <c r="E41" s="40">
        <f>E42</f>
        <v>0</v>
      </c>
      <c r="F41" s="40">
        <f t="shared" si="6"/>
        <v>-629</v>
      </c>
      <c r="G41" s="49">
        <f t="shared" si="7"/>
        <v>0</v>
      </c>
      <c r="H41" s="71">
        <f t="shared" si="8"/>
        <v>0</v>
      </c>
      <c r="I41" s="40">
        <f t="shared" ref="I41" si="10">I42</f>
        <v>0</v>
      </c>
      <c r="J41" s="39">
        <v>0</v>
      </c>
    </row>
    <row r="42" spans="1:10" ht="22.5" customHeight="1" x14ac:dyDescent="0.25">
      <c r="A42" s="58" t="s">
        <v>131</v>
      </c>
      <c r="B42" s="41" t="s">
        <v>22</v>
      </c>
      <c r="C42" s="50">
        <v>629</v>
      </c>
      <c r="D42" s="50">
        <v>629</v>
      </c>
      <c r="E42" s="50">
        <v>0</v>
      </c>
      <c r="F42" s="50">
        <f t="shared" si="6"/>
        <v>-629</v>
      </c>
      <c r="G42" s="53">
        <f t="shared" si="7"/>
        <v>0</v>
      </c>
      <c r="H42" s="72">
        <f t="shared" si="8"/>
        <v>0</v>
      </c>
      <c r="I42" s="21">
        <v>0</v>
      </c>
      <c r="J42" s="21">
        <v>0</v>
      </c>
    </row>
    <row r="43" spans="1:10" s="43" customFormat="1" ht="57" x14ac:dyDescent="0.25">
      <c r="A43" s="59" t="s">
        <v>132</v>
      </c>
      <c r="B43" s="42" t="s">
        <v>23</v>
      </c>
      <c r="C43" s="40">
        <f>SUM(C44:C45)</f>
        <v>195172</v>
      </c>
      <c r="D43" s="40">
        <f>SUM(D44:D45)</f>
        <v>191645</v>
      </c>
      <c r="E43" s="40">
        <f>SUM(E44:E45)</f>
        <v>36453</v>
      </c>
      <c r="F43" s="40">
        <f t="shared" si="6"/>
        <v>-155192</v>
      </c>
      <c r="G43" s="49">
        <f t="shared" si="7"/>
        <v>18.67737175414506</v>
      </c>
      <c r="H43" s="71">
        <f t="shared" si="8"/>
        <v>19.02110673380469</v>
      </c>
      <c r="I43" s="39">
        <f>I44+I45</f>
        <v>23495</v>
      </c>
      <c r="J43" s="39">
        <f t="shared" si="9"/>
        <v>155.15216003404979</v>
      </c>
    </row>
    <row r="44" spans="1:10" ht="60" x14ac:dyDescent="0.25">
      <c r="A44" s="58" t="s">
        <v>133</v>
      </c>
      <c r="B44" s="41" t="s">
        <v>24</v>
      </c>
      <c r="C44" s="50">
        <v>14133</v>
      </c>
      <c r="D44" s="50">
        <v>14133</v>
      </c>
      <c r="E44" s="50">
        <v>227</v>
      </c>
      <c r="F44" s="50">
        <f t="shared" si="6"/>
        <v>-13906</v>
      </c>
      <c r="G44" s="53">
        <f t="shared" si="7"/>
        <v>1.6061699568386045</v>
      </c>
      <c r="H44" s="72">
        <f t="shared" si="8"/>
        <v>1.6061699568386045</v>
      </c>
      <c r="I44" s="21">
        <v>663</v>
      </c>
      <c r="J44" s="21">
        <f t="shared" si="9"/>
        <v>34.238310708898943</v>
      </c>
    </row>
    <row r="45" spans="1:10" ht="45" x14ac:dyDescent="0.25">
      <c r="A45" s="58" t="s">
        <v>134</v>
      </c>
      <c r="B45" s="41" t="s">
        <v>25</v>
      </c>
      <c r="C45" s="50">
        <v>181039</v>
      </c>
      <c r="D45" s="50">
        <v>177512</v>
      </c>
      <c r="E45" s="50">
        <v>36226</v>
      </c>
      <c r="F45" s="50">
        <f t="shared" si="6"/>
        <v>-141286</v>
      </c>
      <c r="G45" s="53">
        <f t="shared" si="7"/>
        <v>20.010053082484987</v>
      </c>
      <c r="H45" s="72">
        <f t="shared" si="8"/>
        <v>20.407634413448108</v>
      </c>
      <c r="I45" s="21">
        <v>22832</v>
      </c>
      <c r="J45" s="21">
        <f t="shared" si="9"/>
        <v>158.66327960756831</v>
      </c>
    </row>
    <row r="46" spans="1:10" s="43" customFormat="1" x14ac:dyDescent="0.25">
      <c r="A46" s="59" t="s">
        <v>135</v>
      </c>
      <c r="B46" s="42" t="s">
        <v>26</v>
      </c>
      <c r="C46" s="40">
        <f>SUM(C47:C51)</f>
        <v>633780</v>
      </c>
      <c r="D46" s="40">
        <f>SUM(D47:D51)</f>
        <v>594727</v>
      </c>
      <c r="E46" s="40">
        <f>SUM(E47:E51)</f>
        <v>135796</v>
      </c>
      <c r="F46" s="40">
        <f t="shared" si="6"/>
        <v>-458931</v>
      </c>
      <c r="G46" s="49">
        <f t="shared" si="7"/>
        <v>21.426362460159677</v>
      </c>
      <c r="H46" s="71">
        <f t="shared" si="8"/>
        <v>22.833333613573959</v>
      </c>
      <c r="I46" s="39">
        <f>I47+I48+I49+I50+I51</f>
        <v>207498</v>
      </c>
      <c r="J46" s="39">
        <f t="shared" si="9"/>
        <v>65.444486211915304</v>
      </c>
    </row>
    <row r="47" spans="1:10" x14ac:dyDescent="0.25">
      <c r="A47" s="58" t="s">
        <v>136</v>
      </c>
      <c r="B47" s="41" t="s">
        <v>66</v>
      </c>
      <c r="C47" s="50">
        <v>587</v>
      </c>
      <c r="D47" s="50">
        <v>587</v>
      </c>
      <c r="E47" s="50">
        <v>0</v>
      </c>
      <c r="F47" s="50">
        <f t="shared" si="6"/>
        <v>-587</v>
      </c>
      <c r="G47" s="53">
        <f t="shared" si="7"/>
        <v>0</v>
      </c>
      <c r="H47" s="72">
        <f t="shared" si="8"/>
        <v>0</v>
      </c>
      <c r="I47" s="21">
        <v>0</v>
      </c>
      <c r="J47" s="21">
        <v>0</v>
      </c>
    </row>
    <row r="48" spans="1:10" x14ac:dyDescent="0.25">
      <c r="A48" s="58" t="s">
        <v>137</v>
      </c>
      <c r="B48" s="41" t="s">
        <v>27</v>
      </c>
      <c r="C48" s="50">
        <v>121373</v>
      </c>
      <c r="D48" s="50">
        <v>2321</v>
      </c>
      <c r="E48" s="50">
        <v>1172</v>
      </c>
      <c r="F48" s="50">
        <f t="shared" si="6"/>
        <v>-1149</v>
      </c>
      <c r="G48" s="53">
        <f t="shared" si="7"/>
        <v>0.96561838300116176</v>
      </c>
      <c r="H48" s="72">
        <f t="shared" si="8"/>
        <v>50.495476087893152</v>
      </c>
      <c r="I48" s="21">
        <v>35348</v>
      </c>
      <c r="J48" s="21">
        <f t="shared" si="9"/>
        <v>3.3156048432726037</v>
      </c>
    </row>
    <row r="49" spans="1:12" x14ac:dyDescent="0.25">
      <c r="A49" s="58" t="s">
        <v>138</v>
      </c>
      <c r="B49" s="41" t="s">
        <v>28</v>
      </c>
      <c r="C49" s="50">
        <v>475776</v>
      </c>
      <c r="D49" s="50">
        <v>555776</v>
      </c>
      <c r="E49" s="50">
        <v>132190</v>
      </c>
      <c r="F49" s="50">
        <f t="shared" si="6"/>
        <v>-423586</v>
      </c>
      <c r="G49" s="53">
        <f t="shared" si="7"/>
        <v>27.784083266074795</v>
      </c>
      <c r="H49" s="72">
        <f t="shared" si="8"/>
        <v>23.784762206356518</v>
      </c>
      <c r="I49" s="21">
        <v>169248</v>
      </c>
      <c r="J49" s="21">
        <f t="shared" si="9"/>
        <v>78.104320287388916</v>
      </c>
    </row>
    <row r="50" spans="1:12" x14ac:dyDescent="0.25">
      <c r="A50" s="58" t="s">
        <v>139</v>
      </c>
      <c r="B50" s="41" t="s">
        <v>29</v>
      </c>
      <c r="C50" s="50">
        <v>14372</v>
      </c>
      <c r="D50" s="50">
        <v>14371</v>
      </c>
      <c r="E50" s="50">
        <v>2069</v>
      </c>
      <c r="F50" s="50">
        <f t="shared" si="6"/>
        <v>-12302</v>
      </c>
      <c r="G50" s="53">
        <f t="shared" si="7"/>
        <v>14.396047870860004</v>
      </c>
      <c r="H50" s="72">
        <f t="shared" si="8"/>
        <v>14.397049613805581</v>
      </c>
      <c r="I50" s="21">
        <v>1401</v>
      </c>
      <c r="J50" s="21">
        <f t="shared" si="9"/>
        <v>147.68022840827979</v>
      </c>
    </row>
    <row r="51" spans="1:12" ht="30" x14ac:dyDescent="0.25">
      <c r="A51" s="58" t="s">
        <v>140</v>
      </c>
      <c r="B51" s="41" t="s">
        <v>30</v>
      </c>
      <c r="C51" s="50">
        <v>21672</v>
      </c>
      <c r="D51" s="50">
        <v>21672</v>
      </c>
      <c r="E51" s="50">
        <v>365</v>
      </c>
      <c r="F51" s="50">
        <f t="shared" si="6"/>
        <v>-21307</v>
      </c>
      <c r="G51" s="53">
        <f t="shared" si="7"/>
        <v>1.6842008121077889</v>
      </c>
      <c r="H51" s="72">
        <f t="shared" si="8"/>
        <v>1.6842008121077889</v>
      </c>
      <c r="I51" s="21">
        <v>1501</v>
      </c>
      <c r="J51" s="21">
        <f t="shared" si="9"/>
        <v>24.317121918720851</v>
      </c>
    </row>
    <row r="52" spans="1:12" s="43" customFormat="1" ht="28.5" x14ac:dyDescent="0.25">
      <c r="A52" s="59" t="s">
        <v>141</v>
      </c>
      <c r="B52" s="42" t="s">
        <v>50</v>
      </c>
      <c r="C52" s="40">
        <f>SUM(C53:C57)</f>
        <v>3675406</v>
      </c>
      <c r="D52" s="40">
        <f>SUM(D53:D57)</f>
        <v>4105672</v>
      </c>
      <c r="E52" s="40">
        <f>SUM(E53:E57)</f>
        <v>251107</v>
      </c>
      <c r="F52" s="40">
        <f t="shared" si="6"/>
        <v>-3854565</v>
      </c>
      <c r="G52" s="49">
        <f t="shared" si="7"/>
        <v>6.8320887542763984</v>
      </c>
      <c r="H52" s="71">
        <f t="shared" si="8"/>
        <v>6.116099873540799</v>
      </c>
      <c r="I52" s="39">
        <f t="shared" ref="I52" si="11">SUM(I53:I57)</f>
        <v>236919</v>
      </c>
      <c r="J52" s="39">
        <f t="shared" si="9"/>
        <v>105.98854460807281</v>
      </c>
    </row>
    <row r="53" spans="1:12" x14ac:dyDescent="0.25">
      <c r="A53" s="58" t="s">
        <v>142</v>
      </c>
      <c r="B53" s="41" t="s">
        <v>51</v>
      </c>
      <c r="C53" s="50">
        <v>31480</v>
      </c>
      <c r="D53" s="50">
        <v>31480</v>
      </c>
      <c r="E53" s="50">
        <v>0</v>
      </c>
      <c r="F53" s="50">
        <f t="shared" si="6"/>
        <v>-31480</v>
      </c>
      <c r="G53" s="51">
        <f t="shared" si="7"/>
        <v>0</v>
      </c>
      <c r="H53" s="73">
        <f t="shared" si="8"/>
        <v>0</v>
      </c>
      <c r="I53" s="21">
        <v>0</v>
      </c>
      <c r="J53" s="39">
        <v>0</v>
      </c>
    </row>
    <row r="54" spans="1:12" x14ac:dyDescent="0.25">
      <c r="A54" s="58" t="s">
        <v>143</v>
      </c>
      <c r="B54" s="41" t="s">
        <v>54</v>
      </c>
      <c r="C54" s="50">
        <v>473467</v>
      </c>
      <c r="D54" s="50">
        <v>796102</v>
      </c>
      <c r="E54" s="50">
        <v>0</v>
      </c>
      <c r="F54" s="50">
        <f t="shared" si="6"/>
        <v>-796102</v>
      </c>
      <c r="G54" s="51">
        <f t="shared" si="7"/>
        <v>0</v>
      </c>
      <c r="H54" s="73">
        <f t="shared" si="8"/>
        <v>0</v>
      </c>
      <c r="I54" s="21">
        <v>2464</v>
      </c>
      <c r="J54" s="39">
        <f t="shared" si="9"/>
        <v>0</v>
      </c>
    </row>
    <row r="55" spans="1:12" x14ac:dyDescent="0.25">
      <c r="A55" s="58" t="s">
        <v>144</v>
      </c>
      <c r="B55" s="41" t="s">
        <v>59</v>
      </c>
      <c r="C55" s="50">
        <v>2866934</v>
      </c>
      <c r="D55" s="50">
        <v>3070884</v>
      </c>
      <c r="E55" s="50">
        <v>143430</v>
      </c>
      <c r="F55" s="50">
        <f t="shared" si="6"/>
        <v>-2927454</v>
      </c>
      <c r="G55" s="51">
        <f t="shared" si="7"/>
        <v>5.0029055429947116</v>
      </c>
      <c r="H55" s="73">
        <f t="shared" si="8"/>
        <v>4.6706420691891983</v>
      </c>
      <c r="I55" s="21">
        <v>188786</v>
      </c>
      <c r="J55" s="39">
        <f t="shared" si="9"/>
        <v>75.974913394001675</v>
      </c>
    </row>
    <row r="56" spans="1:12" ht="45" x14ac:dyDescent="0.25">
      <c r="A56" s="58" t="s">
        <v>145</v>
      </c>
      <c r="B56" s="41" t="s">
        <v>52</v>
      </c>
      <c r="C56" s="50">
        <v>15790</v>
      </c>
      <c r="D56" s="50">
        <v>15790</v>
      </c>
      <c r="E56" s="50">
        <v>0</v>
      </c>
      <c r="F56" s="50">
        <f t="shared" si="6"/>
        <v>-15790</v>
      </c>
      <c r="G56" s="51">
        <f t="shared" si="7"/>
        <v>0</v>
      </c>
      <c r="H56" s="73">
        <f t="shared" si="8"/>
        <v>0</v>
      </c>
      <c r="I56" s="21">
        <v>0</v>
      </c>
      <c r="J56" s="39">
        <v>0</v>
      </c>
    </row>
    <row r="57" spans="1:12" ht="30" x14ac:dyDescent="0.25">
      <c r="A57" s="58" t="s">
        <v>146</v>
      </c>
      <c r="B57" s="41" t="s">
        <v>60</v>
      </c>
      <c r="C57" s="50">
        <v>287735</v>
      </c>
      <c r="D57" s="50">
        <v>191416</v>
      </c>
      <c r="E57" s="50">
        <v>107677</v>
      </c>
      <c r="F57" s="50">
        <f t="shared" si="6"/>
        <v>-83739</v>
      </c>
      <c r="G57" s="51">
        <f t="shared" si="7"/>
        <v>37.422280918205985</v>
      </c>
      <c r="H57" s="73">
        <f t="shared" si="8"/>
        <v>56.252873323024197</v>
      </c>
      <c r="I57" s="21">
        <v>45669</v>
      </c>
      <c r="J57" s="21" t="s">
        <v>120</v>
      </c>
    </row>
    <row r="58" spans="1:12" s="43" customFormat="1" x14ac:dyDescent="0.25">
      <c r="A58" s="59" t="s">
        <v>147</v>
      </c>
      <c r="B58" s="42" t="s">
        <v>31</v>
      </c>
      <c r="C58" s="40">
        <f>SUM(C59:C60)</f>
        <v>14959</v>
      </c>
      <c r="D58" s="40">
        <f>SUM(D59:D60)</f>
        <v>23559</v>
      </c>
      <c r="E58" s="40">
        <f>SUM(E59:E60)</f>
        <v>600</v>
      </c>
      <c r="F58" s="40">
        <f t="shared" si="6"/>
        <v>-22959</v>
      </c>
      <c r="G58" s="49">
        <f t="shared" si="7"/>
        <v>4.010963299685808</v>
      </c>
      <c r="H58" s="71">
        <f t="shared" si="8"/>
        <v>2.54679740226665</v>
      </c>
      <c r="I58" s="39">
        <f>SUM(I59:I60)</f>
        <v>600</v>
      </c>
      <c r="J58" s="39">
        <f t="shared" si="9"/>
        <v>100</v>
      </c>
    </row>
    <row r="59" spans="1:12" ht="30" x14ac:dyDescent="0.25">
      <c r="A59" s="58" t="s">
        <v>148</v>
      </c>
      <c r="B59" s="41" t="s">
        <v>62</v>
      </c>
      <c r="C59" s="50">
        <v>13900</v>
      </c>
      <c r="D59" s="50">
        <v>22500</v>
      </c>
      <c r="E59" s="50">
        <v>600</v>
      </c>
      <c r="F59" s="50">
        <f t="shared" si="6"/>
        <v>-21900</v>
      </c>
      <c r="G59" s="53">
        <f t="shared" si="7"/>
        <v>4.3165467625899279</v>
      </c>
      <c r="H59" s="72">
        <f t="shared" si="8"/>
        <v>2.666666666666667</v>
      </c>
      <c r="I59" s="21">
        <v>600</v>
      </c>
      <c r="J59" s="21">
        <f t="shared" si="9"/>
        <v>100</v>
      </c>
    </row>
    <row r="60" spans="1:12" ht="30" x14ac:dyDescent="0.25">
      <c r="A60" s="58" t="s">
        <v>149</v>
      </c>
      <c r="B60" s="41" t="s">
        <v>94</v>
      </c>
      <c r="C60" s="50">
        <v>1059</v>
      </c>
      <c r="D60" s="50">
        <v>1059</v>
      </c>
      <c r="E60" s="50">
        <v>0</v>
      </c>
      <c r="F60" s="50">
        <f t="shared" si="6"/>
        <v>-1059</v>
      </c>
      <c r="G60" s="53">
        <f t="shared" si="7"/>
        <v>0</v>
      </c>
      <c r="H60" s="72">
        <f t="shared" si="8"/>
        <v>0</v>
      </c>
      <c r="I60" s="21">
        <v>0</v>
      </c>
      <c r="J60" s="21">
        <v>0</v>
      </c>
    </row>
    <row r="61" spans="1:12" s="43" customFormat="1" x14ac:dyDescent="0.25">
      <c r="A61" s="59" t="s">
        <v>150</v>
      </c>
      <c r="B61" s="42" t="s">
        <v>32</v>
      </c>
      <c r="C61" s="40">
        <f>SUM(C62:C67)</f>
        <v>11007337</v>
      </c>
      <c r="D61" s="40">
        <f>SUM(D62:D67)</f>
        <v>11043404</v>
      </c>
      <c r="E61" s="40">
        <f>SUM(E62:E67)</f>
        <v>2165992</v>
      </c>
      <c r="F61" s="40">
        <f t="shared" si="6"/>
        <v>-8877412</v>
      </c>
      <c r="G61" s="49">
        <f t="shared" si="7"/>
        <v>19.677711330179136</v>
      </c>
      <c r="H61" s="71">
        <f t="shared" si="8"/>
        <v>19.613445274663501</v>
      </c>
      <c r="I61" s="40">
        <f t="shared" ref="I61" si="12">I62+I63+I65+I66+I67+I64</f>
        <v>2042918</v>
      </c>
      <c r="J61" s="39">
        <f t="shared" si="9"/>
        <v>106.02442192980826</v>
      </c>
    </row>
    <row r="62" spans="1:12" x14ac:dyDescent="0.25">
      <c r="A62" s="58" t="s">
        <v>151</v>
      </c>
      <c r="B62" s="41" t="s">
        <v>33</v>
      </c>
      <c r="C62" s="50">
        <v>4769288</v>
      </c>
      <c r="D62" s="50">
        <v>4783668</v>
      </c>
      <c r="E62" s="50">
        <v>822709</v>
      </c>
      <c r="F62" s="50">
        <f t="shared" si="6"/>
        <v>-3960959</v>
      </c>
      <c r="G62" s="53">
        <f t="shared" si="7"/>
        <v>17.250142998284019</v>
      </c>
      <c r="H62" s="72">
        <f t="shared" si="8"/>
        <v>17.198288008281512</v>
      </c>
      <c r="I62" s="21">
        <v>830889</v>
      </c>
      <c r="J62" s="21">
        <f t="shared" si="9"/>
        <v>99.015512300680356</v>
      </c>
      <c r="L62" s="1"/>
    </row>
    <row r="63" spans="1:12" x14ac:dyDescent="0.25">
      <c r="A63" s="58" t="s">
        <v>152</v>
      </c>
      <c r="B63" s="41" t="s">
        <v>34</v>
      </c>
      <c r="C63" s="50">
        <v>5446902</v>
      </c>
      <c r="D63" s="50">
        <v>5463663</v>
      </c>
      <c r="E63" s="50">
        <v>1200145</v>
      </c>
      <c r="F63" s="50">
        <f t="shared" si="6"/>
        <v>-4263518</v>
      </c>
      <c r="G63" s="53">
        <f t="shared" si="7"/>
        <v>22.033533924421626</v>
      </c>
      <c r="H63" s="72">
        <f t="shared" si="8"/>
        <v>21.965941164380016</v>
      </c>
      <c r="I63" s="21">
        <v>1086797</v>
      </c>
      <c r="J63" s="21">
        <f t="shared" si="9"/>
        <v>110.42954664026492</v>
      </c>
    </row>
    <row r="64" spans="1:12" x14ac:dyDescent="0.25">
      <c r="A64" s="58" t="s">
        <v>153</v>
      </c>
      <c r="B64" s="41" t="s">
        <v>63</v>
      </c>
      <c r="C64" s="50">
        <v>670013</v>
      </c>
      <c r="D64" s="50">
        <v>674794</v>
      </c>
      <c r="E64" s="50">
        <v>128866</v>
      </c>
      <c r="F64" s="50">
        <f t="shared" si="6"/>
        <v>-545928</v>
      </c>
      <c r="G64" s="53">
        <f t="shared" si="7"/>
        <v>19.233358158722293</v>
      </c>
      <c r="H64" s="72">
        <f t="shared" si="8"/>
        <v>19.09708740741619</v>
      </c>
      <c r="I64" s="21">
        <v>112435</v>
      </c>
      <c r="J64" s="21">
        <f t="shared" si="9"/>
        <v>114.61377684884599</v>
      </c>
    </row>
    <row r="65" spans="1:12" ht="45" x14ac:dyDescent="0.25">
      <c r="A65" s="58" t="s">
        <v>154</v>
      </c>
      <c r="B65" s="41" t="s">
        <v>35</v>
      </c>
      <c r="C65" s="50">
        <v>1830</v>
      </c>
      <c r="D65" s="50">
        <v>1915</v>
      </c>
      <c r="E65" s="50">
        <v>321</v>
      </c>
      <c r="F65" s="50">
        <f t="shared" si="6"/>
        <v>-1594</v>
      </c>
      <c r="G65" s="53">
        <f t="shared" si="7"/>
        <v>17.540983606557379</v>
      </c>
      <c r="H65" s="72">
        <f t="shared" si="8"/>
        <v>16.762402088772845</v>
      </c>
      <c r="I65" s="21">
        <v>0</v>
      </c>
      <c r="J65" s="21">
        <v>0</v>
      </c>
    </row>
    <row r="66" spans="1:12" x14ac:dyDescent="0.25">
      <c r="A66" s="58" t="s">
        <v>155</v>
      </c>
      <c r="B66" s="41" t="s">
        <v>56</v>
      </c>
      <c r="C66" s="50">
        <v>13210</v>
      </c>
      <c r="D66" s="50">
        <v>13270</v>
      </c>
      <c r="E66" s="50">
        <v>1058</v>
      </c>
      <c r="F66" s="50">
        <f t="shared" si="6"/>
        <v>-12212</v>
      </c>
      <c r="G66" s="53">
        <f t="shared" si="7"/>
        <v>8.0090840272520829</v>
      </c>
      <c r="H66" s="72">
        <f t="shared" si="8"/>
        <v>7.9728711379050496</v>
      </c>
      <c r="I66" s="21">
        <v>1108</v>
      </c>
      <c r="J66" s="21">
        <f t="shared" si="9"/>
        <v>95.487364620938635</v>
      </c>
    </row>
    <row r="67" spans="1:12" x14ac:dyDescent="0.25">
      <c r="A67" s="58" t="s">
        <v>156</v>
      </c>
      <c r="B67" s="41" t="s">
        <v>36</v>
      </c>
      <c r="C67" s="50">
        <v>106094</v>
      </c>
      <c r="D67" s="50">
        <v>106094</v>
      </c>
      <c r="E67" s="50">
        <v>12893</v>
      </c>
      <c r="F67" s="50">
        <f t="shared" si="6"/>
        <v>-93201</v>
      </c>
      <c r="G67" s="53">
        <f t="shared" si="7"/>
        <v>12.152430863196788</v>
      </c>
      <c r="H67" s="72">
        <f t="shared" si="8"/>
        <v>12.152430863196788</v>
      </c>
      <c r="I67" s="21">
        <v>11689</v>
      </c>
      <c r="J67" s="21">
        <f t="shared" si="9"/>
        <v>110.30028231670801</v>
      </c>
    </row>
    <row r="68" spans="1:12" s="43" customFormat="1" x14ac:dyDescent="0.25">
      <c r="A68" s="59" t="s">
        <v>157</v>
      </c>
      <c r="B68" s="42" t="s">
        <v>37</v>
      </c>
      <c r="C68" s="40">
        <f>SUM(C69:C70)</f>
        <v>440170</v>
      </c>
      <c r="D68" s="40">
        <f>SUM(D69:D70)</f>
        <v>441427</v>
      </c>
      <c r="E68" s="40">
        <f>SUM(E69:E70)</f>
        <v>79150</v>
      </c>
      <c r="F68" s="40">
        <f t="shared" si="6"/>
        <v>-362277</v>
      </c>
      <c r="G68" s="49">
        <f t="shared" si="7"/>
        <v>17.981688892927732</v>
      </c>
      <c r="H68" s="71">
        <f t="shared" si="8"/>
        <v>17.930484542177982</v>
      </c>
      <c r="I68" s="39">
        <f>I69+I70</f>
        <v>75128</v>
      </c>
      <c r="J68" s="39">
        <f t="shared" si="9"/>
        <v>105.35352997550847</v>
      </c>
    </row>
    <row r="69" spans="1:12" x14ac:dyDescent="0.25">
      <c r="A69" s="58" t="s">
        <v>158</v>
      </c>
      <c r="B69" s="41" t="s">
        <v>38</v>
      </c>
      <c r="C69" s="50">
        <v>431755</v>
      </c>
      <c r="D69" s="50">
        <v>433011</v>
      </c>
      <c r="E69" s="50">
        <v>77393</v>
      </c>
      <c r="F69" s="50">
        <f t="shared" si="6"/>
        <v>-355618</v>
      </c>
      <c r="G69" s="53">
        <f t="shared" si="7"/>
        <v>17.92521221526097</v>
      </c>
      <c r="H69" s="72">
        <f t="shared" si="8"/>
        <v>17.873218001390264</v>
      </c>
      <c r="I69" s="21">
        <v>74022</v>
      </c>
      <c r="J69" s="21">
        <f t="shared" si="9"/>
        <v>104.55405149820322</v>
      </c>
    </row>
    <row r="70" spans="1:12" ht="30" x14ac:dyDescent="0.25">
      <c r="A70" s="58" t="s">
        <v>159</v>
      </c>
      <c r="B70" s="41" t="s">
        <v>39</v>
      </c>
      <c r="C70" s="50">
        <v>8415</v>
      </c>
      <c r="D70" s="50">
        <v>8416</v>
      </c>
      <c r="E70" s="50">
        <v>1757</v>
      </c>
      <c r="F70" s="50">
        <f t="shared" si="6"/>
        <v>-6659</v>
      </c>
      <c r="G70" s="53">
        <f t="shared" si="7"/>
        <v>20.879382055852645</v>
      </c>
      <c r="H70" s="72">
        <f t="shared" si="8"/>
        <v>20.87690114068441</v>
      </c>
      <c r="I70" s="21">
        <v>1106</v>
      </c>
      <c r="J70" s="21">
        <f t="shared" si="9"/>
        <v>158.86075949367088</v>
      </c>
    </row>
    <row r="71" spans="1:12" s="43" customFormat="1" x14ac:dyDescent="0.25">
      <c r="A71" s="59" t="s">
        <v>160</v>
      </c>
      <c r="B71" s="42" t="s">
        <v>40</v>
      </c>
      <c r="C71" s="40">
        <f>SUM(C72:C73)</f>
        <v>404505</v>
      </c>
      <c r="D71" s="40">
        <f>SUM(D72:D73)</f>
        <v>405467</v>
      </c>
      <c r="E71" s="40">
        <f>SUM(E72:E73)</f>
        <v>51613</v>
      </c>
      <c r="F71" s="40">
        <f t="shared" si="6"/>
        <v>-353854</v>
      </c>
      <c r="G71" s="49">
        <f t="shared" si="7"/>
        <v>12.759545617483099</v>
      </c>
      <c r="H71" s="71">
        <f t="shared" si="8"/>
        <v>12.729272665839636</v>
      </c>
      <c r="I71" s="39">
        <f>I72+I73</f>
        <v>41252</v>
      </c>
      <c r="J71" s="39">
        <f t="shared" si="9"/>
        <v>125.11635799476389</v>
      </c>
    </row>
    <row r="72" spans="1:12" x14ac:dyDescent="0.25">
      <c r="A72" s="58" t="s">
        <v>161</v>
      </c>
      <c r="B72" s="41" t="s">
        <v>41</v>
      </c>
      <c r="C72" s="50">
        <v>29208</v>
      </c>
      <c r="D72" s="50">
        <v>29208</v>
      </c>
      <c r="E72" s="50">
        <v>4673</v>
      </c>
      <c r="F72" s="50">
        <f t="shared" si="6"/>
        <v>-24535</v>
      </c>
      <c r="G72" s="53">
        <f t="shared" si="7"/>
        <v>15.99904135853191</v>
      </c>
      <c r="H72" s="72">
        <f t="shared" si="8"/>
        <v>15.99904135853191</v>
      </c>
      <c r="I72" s="21">
        <v>6852</v>
      </c>
      <c r="J72" s="21">
        <f t="shared" si="9"/>
        <v>68.199065966141276</v>
      </c>
      <c r="L72" s="1"/>
    </row>
    <row r="73" spans="1:12" x14ac:dyDescent="0.25">
      <c r="A73" s="58" t="s">
        <v>162</v>
      </c>
      <c r="B73" s="41" t="s">
        <v>42</v>
      </c>
      <c r="C73" s="50">
        <v>375297</v>
      </c>
      <c r="D73" s="50">
        <v>376259</v>
      </c>
      <c r="E73" s="50">
        <v>46940</v>
      </c>
      <c r="F73" s="50">
        <f t="shared" si="6"/>
        <v>-329319</v>
      </c>
      <c r="G73" s="53">
        <f t="shared" si="7"/>
        <v>12.507427450792305</v>
      </c>
      <c r="H73" s="72">
        <f t="shared" si="8"/>
        <v>12.475449092247628</v>
      </c>
      <c r="I73" s="21">
        <v>34400</v>
      </c>
      <c r="J73" s="21">
        <f t="shared" si="9"/>
        <v>136.45348837209301</v>
      </c>
    </row>
    <row r="74" spans="1:12" s="43" customFormat="1" ht="28.5" x14ac:dyDescent="0.25">
      <c r="A74" s="59" t="s">
        <v>163</v>
      </c>
      <c r="B74" s="42" t="s">
        <v>43</v>
      </c>
      <c r="C74" s="40">
        <f>SUM(C75:C78)</f>
        <v>1618197</v>
      </c>
      <c r="D74" s="40">
        <f>SUM(D75:D78)</f>
        <v>1618700</v>
      </c>
      <c r="E74" s="40">
        <f>SUM(E75:E78)</f>
        <v>96101</v>
      </c>
      <c r="F74" s="40">
        <f t="shared" si="6"/>
        <v>-1522599</v>
      </c>
      <c r="G74" s="49">
        <f t="shared" si="7"/>
        <v>5.9387701250218612</v>
      </c>
      <c r="H74" s="71">
        <f t="shared" si="8"/>
        <v>5.9369246926545998</v>
      </c>
      <c r="I74" s="39">
        <f>I75+I76+I78+I77</f>
        <v>108699</v>
      </c>
      <c r="J74" s="39">
        <f t="shared" si="9"/>
        <v>88.410196965933451</v>
      </c>
    </row>
    <row r="75" spans="1:12" x14ac:dyDescent="0.25">
      <c r="A75" s="58" t="s">
        <v>164</v>
      </c>
      <c r="B75" s="41" t="s">
        <v>44</v>
      </c>
      <c r="C75" s="50">
        <v>1379623</v>
      </c>
      <c r="D75" s="50">
        <v>1380776</v>
      </c>
      <c r="E75" s="50">
        <v>51809</v>
      </c>
      <c r="F75" s="50">
        <f t="shared" si="6"/>
        <v>-1328967</v>
      </c>
      <c r="G75" s="53">
        <f t="shared" si="7"/>
        <v>3.7553012670852834</v>
      </c>
      <c r="H75" s="72">
        <f t="shared" si="8"/>
        <v>3.7521654489938996</v>
      </c>
      <c r="I75" s="21">
        <v>70692</v>
      </c>
      <c r="J75" s="21">
        <f t="shared" si="9"/>
        <v>73.288349459627682</v>
      </c>
    </row>
    <row r="76" spans="1:12" x14ac:dyDescent="0.25">
      <c r="A76" s="58" t="s">
        <v>165</v>
      </c>
      <c r="B76" s="41" t="s">
        <v>45</v>
      </c>
      <c r="C76" s="50">
        <v>7300</v>
      </c>
      <c r="D76" s="50">
        <v>6445</v>
      </c>
      <c r="E76" s="50">
        <v>1077</v>
      </c>
      <c r="F76" s="50">
        <f t="shared" si="6"/>
        <v>-5368</v>
      </c>
      <c r="G76" s="53">
        <f t="shared" si="7"/>
        <v>14.753424657534248</v>
      </c>
      <c r="H76" s="72">
        <f t="shared" si="8"/>
        <v>16.710628394103956</v>
      </c>
      <c r="I76" s="21">
        <v>35027</v>
      </c>
      <c r="J76" s="21">
        <f t="shared" si="9"/>
        <v>3.074770891026922</v>
      </c>
    </row>
    <row r="77" spans="1:12" x14ac:dyDescent="0.25">
      <c r="A77" s="58" t="s">
        <v>166</v>
      </c>
      <c r="B77" s="41" t="s">
        <v>95</v>
      </c>
      <c r="C77" s="50">
        <v>214208</v>
      </c>
      <c r="D77" s="50">
        <v>214209</v>
      </c>
      <c r="E77" s="50">
        <v>39166</v>
      </c>
      <c r="F77" s="50">
        <f t="shared" si="6"/>
        <v>-175043</v>
      </c>
      <c r="G77" s="53">
        <f t="shared" si="7"/>
        <v>18.284097699432326</v>
      </c>
      <c r="H77" s="72">
        <f t="shared" si="8"/>
        <v>18.28401234308549</v>
      </c>
      <c r="I77" s="21">
        <v>0</v>
      </c>
      <c r="J77" s="21">
        <v>0</v>
      </c>
    </row>
    <row r="78" spans="1:12" ht="30" x14ac:dyDescent="0.25">
      <c r="A78" s="58" t="s">
        <v>167</v>
      </c>
      <c r="B78" s="41" t="s">
        <v>46</v>
      </c>
      <c r="C78" s="50">
        <v>17066</v>
      </c>
      <c r="D78" s="50">
        <v>17270</v>
      </c>
      <c r="E78" s="50">
        <v>4049</v>
      </c>
      <c r="F78" s="50">
        <f t="shared" si="6"/>
        <v>-13221</v>
      </c>
      <c r="G78" s="53">
        <f t="shared" si="7"/>
        <v>23.725536153756003</v>
      </c>
      <c r="H78" s="72">
        <f t="shared" si="8"/>
        <v>23.445280833815865</v>
      </c>
      <c r="I78" s="21">
        <v>2980</v>
      </c>
      <c r="J78" s="21">
        <f t="shared" si="9"/>
        <v>135.8724832214765</v>
      </c>
    </row>
    <row r="79" spans="1:12" s="43" customFormat="1" ht="42.75" x14ac:dyDescent="0.25">
      <c r="A79" s="59" t="s">
        <v>168</v>
      </c>
      <c r="B79" s="42" t="s">
        <v>47</v>
      </c>
      <c r="C79" s="40">
        <f>SUM(C80)</f>
        <v>27000</v>
      </c>
      <c r="D79" s="40">
        <f>SUM(D80)</f>
        <v>27000</v>
      </c>
      <c r="E79" s="40">
        <f>SUM(E80)</f>
        <v>0</v>
      </c>
      <c r="F79" s="40">
        <f t="shared" si="6"/>
        <v>-27000</v>
      </c>
      <c r="G79" s="49">
        <f t="shared" si="7"/>
        <v>0</v>
      </c>
      <c r="H79" s="71">
        <f t="shared" si="8"/>
        <v>0</v>
      </c>
      <c r="I79" s="39">
        <f>I80</f>
        <v>0</v>
      </c>
      <c r="J79" s="39">
        <v>0</v>
      </c>
    </row>
    <row r="80" spans="1:12" ht="30" x14ac:dyDescent="0.25">
      <c r="A80" s="58" t="s">
        <v>169</v>
      </c>
      <c r="B80" s="41" t="s">
        <v>48</v>
      </c>
      <c r="C80" s="50">
        <v>27000</v>
      </c>
      <c r="D80" s="50">
        <v>27000</v>
      </c>
      <c r="E80" s="50">
        <v>0</v>
      </c>
      <c r="F80" s="50">
        <f t="shared" si="6"/>
        <v>-27000</v>
      </c>
      <c r="G80" s="53">
        <f t="shared" si="7"/>
        <v>0</v>
      </c>
      <c r="H80" s="72">
        <f t="shared" si="8"/>
        <v>0</v>
      </c>
      <c r="I80" s="21">
        <v>0</v>
      </c>
      <c r="J80" s="21">
        <v>0</v>
      </c>
    </row>
    <row r="81" spans="1:13" s="43" customFormat="1" x14ac:dyDescent="0.25">
      <c r="A81" s="57"/>
      <c r="B81" s="42" t="s">
        <v>49</v>
      </c>
      <c r="C81" s="40">
        <f t="shared" ref="C81:I81" si="13">C33+C41+C43+C46+C58+C61+C68+C71+C74+C52+C79</f>
        <v>19859195</v>
      </c>
      <c r="D81" s="40">
        <f t="shared" si="13"/>
        <v>20194806</v>
      </c>
      <c r="E81" s="40">
        <f t="shared" si="13"/>
        <v>3171181</v>
      </c>
      <c r="F81" s="52">
        <f>E81-D81</f>
        <v>-17023625</v>
      </c>
      <c r="G81" s="51">
        <f t="shared" si="7"/>
        <v>15.968326007171992</v>
      </c>
      <c r="H81" s="73">
        <f t="shared" si="8"/>
        <v>15.7029535218115</v>
      </c>
      <c r="I81" s="40">
        <f t="shared" si="13"/>
        <v>3070399</v>
      </c>
      <c r="J81" s="39">
        <f t="shared" si="9"/>
        <v>103.2823747011382</v>
      </c>
    </row>
    <row r="82" spans="1:13" x14ac:dyDescent="0.25">
      <c r="J82" s="8"/>
    </row>
    <row r="83" spans="1:13" ht="19.5" customHeight="1" x14ac:dyDescent="0.25">
      <c r="J83" s="9"/>
    </row>
    <row r="84" spans="1:13" ht="50.25" customHeight="1" x14ac:dyDescent="0.25">
      <c r="B84" s="87" t="s">
        <v>99</v>
      </c>
      <c r="C84" s="87"/>
      <c r="D84" s="87"/>
      <c r="E84" s="87"/>
      <c r="F84" s="87"/>
      <c r="G84" s="87"/>
      <c r="H84" s="87"/>
      <c r="I84" s="87"/>
      <c r="J84" s="87"/>
    </row>
    <row r="85" spans="1:13" ht="18.75" customHeight="1" x14ac:dyDescent="0.25">
      <c r="B85" s="22"/>
      <c r="C85" s="22"/>
      <c r="D85" s="22"/>
      <c r="E85" s="22"/>
      <c r="F85" s="22"/>
      <c r="G85" s="22"/>
      <c r="H85" s="69"/>
      <c r="I85" s="22"/>
      <c r="J85" s="22"/>
    </row>
    <row r="86" spans="1:13" ht="150" x14ac:dyDescent="0.25">
      <c r="A86" s="96" t="s">
        <v>53</v>
      </c>
      <c r="B86" s="96"/>
      <c r="C86" s="3" t="s">
        <v>107</v>
      </c>
      <c r="D86" s="3" t="s">
        <v>104</v>
      </c>
      <c r="E86" s="4" t="s">
        <v>101</v>
      </c>
      <c r="F86" s="37" t="s">
        <v>105</v>
      </c>
      <c r="G86" s="4" t="s">
        <v>108</v>
      </c>
      <c r="H86" s="68" t="s">
        <v>106</v>
      </c>
      <c r="I86" s="37" t="s">
        <v>103</v>
      </c>
      <c r="J86" s="4" t="s">
        <v>102</v>
      </c>
    </row>
    <row r="87" spans="1:13" x14ac:dyDescent="0.25">
      <c r="A87" s="97" t="s">
        <v>67</v>
      </c>
      <c r="B87" s="97"/>
      <c r="C87" s="56">
        <v>774433</v>
      </c>
      <c r="D87" s="56">
        <v>838472</v>
      </c>
      <c r="E87" s="56">
        <v>146698</v>
      </c>
      <c r="F87" s="48">
        <f>E87-D87</f>
        <v>-691774</v>
      </c>
      <c r="G87" s="48">
        <f>SUM(E87/C87*100)</f>
        <v>18.942632868175814</v>
      </c>
      <c r="H87" s="68">
        <f>SUM(E87/D87*100)</f>
        <v>17.495873445982692</v>
      </c>
      <c r="I87" s="12">
        <v>143646</v>
      </c>
      <c r="J87" s="21">
        <f>SUM(E87/I87*100)</f>
        <v>102.12466758559235</v>
      </c>
    </row>
    <row r="88" spans="1:13" ht="30" customHeight="1" x14ac:dyDescent="0.25">
      <c r="A88" s="97" t="s">
        <v>68</v>
      </c>
      <c r="B88" s="97"/>
      <c r="C88" s="56">
        <v>9715238</v>
      </c>
      <c r="D88" s="56">
        <v>9549857</v>
      </c>
      <c r="E88" s="56">
        <v>2024675</v>
      </c>
      <c r="F88" s="48">
        <f t="shared" ref="F88:F103" si="14">E88-D88</f>
        <v>-7525182</v>
      </c>
      <c r="G88" s="48">
        <f t="shared" ref="G88:G103" si="15">SUM(E88/C88*100)</f>
        <v>20.84019969454171</v>
      </c>
      <c r="H88" s="68">
        <f t="shared" ref="H88:H103" si="16">SUM(E88/D88*100)</f>
        <v>21.201102801853473</v>
      </c>
      <c r="I88" s="12">
        <v>1980779</v>
      </c>
      <c r="J88" s="21">
        <f t="shared" ref="J88:J103" si="17">SUM(E88/I88*100)</f>
        <v>102.21609780798362</v>
      </c>
      <c r="L88" s="17"/>
      <c r="M88" s="18"/>
    </row>
    <row r="89" spans="1:13" ht="30" customHeight="1" x14ac:dyDescent="0.25">
      <c r="A89" s="97" t="s">
        <v>69</v>
      </c>
      <c r="B89" s="97"/>
      <c r="C89" s="56">
        <v>100456</v>
      </c>
      <c r="D89" s="56">
        <v>100456</v>
      </c>
      <c r="E89" s="56">
        <v>7468</v>
      </c>
      <c r="F89" s="48">
        <f t="shared" si="14"/>
        <v>-92988</v>
      </c>
      <c r="G89" s="48">
        <f t="shared" si="15"/>
        <v>7.4341005017121926</v>
      </c>
      <c r="H89" s="68">
        <f t="shared" si="16"/>
        <v>7.4341005017121926</v>
      </c>
      <c r="I89" s="12">
        <v>8476</v>
      </c>
      <c r="J89" s="21">
        <f t="shared" si="17"/>
        <v>88.107597923548838</v>
      </c>
      <c r="L89" s="17"/>
      <c r="M89" s="18"/>
    </row>
    <row r="90" spans="1:13" ht="47.45" customHeight="1" x14ac:dyDescent="0.25">
      <c r="A90" s="97" t="s">
        <v>70</v>
      </c>
      <c r="B90" s="97"/>
      <c r="C90" s="56">
        <v>463529</v>
      </c>
      <c r="D90" s="56">
        <v>464032</v>
      </c>
      <c r="E90" s="56">
        <v>94405</v>
      </c>
      <c r="F90" s="48">
        <f t="shared" si="14"/>
        <v>-369627</v>
      </c>
      <c r="G90" s="48">
        <f t="shared" si="15"/>
        <v>20.366579005844297</v>
      </c>
      <c r="H90" s="68">
        <f t="shared" si="16"/>
        <v>20.344502103303221</v>
      </c>
      <c r="I90" s="12">
        <v>76843</v>
      </c>
      <c r="J90" s="21">
        <f t="shared" si="17"/>
        <v>122.85439142146974</v>
      </c>
      <c r="L90" s="17"/>
      <c r="M90" s="18"/>
    </row>
    <row r="91" spans="1:13" ht="30" customHeight="1" x14ac:dyDescent="0.25">
      <c r="A91" s="97" t="s">
        <v>71</v>
      </c>
      <c r="B91" s="97"/>
      <c r="C91" s="56">
        <v>6697</v>
      </c>
      <c r="D91" s="56">
        <v>6710</v>
      </c>
      <c r="E91" s="56" t="s">
        <v>113</v>
      </c>
      <c r="F91" s="48">
        <f t="shared" si="14"/>
        <v>-6399</v>
      </c>
      <c r="G91" s="48">
        <f t="shared" si="15"/>
        <v>4.643870389726743</v>
      </c>
      <c r="H91" s="68">
        <f t="shared" si="16"/>
        <v>4.6348733233979136</v>
      </c>
      <c r="I91" s="12">
        <v>1229</v>
      </c>
      <c r="J91" s="21">
        <f t="shared" si="17"/>
        <v>25.305126118795769</v>
      </c>
      <c r="L91" s="17"/>
      <c r="M91" s="18"/>
    </row>
    <row r="92" spans="1:13" ht="43.5" customHeight="1" x14ac:dyDescent="0.25">
      <c r="A92" s="97" t="s">
        <v>72</v>
      </c>
      <c r="B92" s="97"/>
      <c r="C92" s="56">
        <v>17091</v>
      </c>
      <c r="D92" s="56">
        <v>43052</v>
      </c>
      <c r="E92" s="56">
        <v>8331</v>
      </c>
      <c r="F92" s="48">
        <f t="shared" si="14"/>
        <v>-34721</v>
      </c>
      <c r="G92" s="48">
        <f t="shared" si="15"/>
        <v>48.744953484289979</v>
      </c>
      <c r="H92" s="68">
        <f t="shared" si="16"/>
        <v>19.35101737433801</v>
      </c>
      <c r="I92" s="12">
        <v>600</v>
      </c>
      <c r="J92" s="21">
        <f t="shared" si="17"/>
        <v>1388.5</v>
      </c>
      <c r="L92" s="17"/>
      <c r="M92" s="19"/>
    </row>
    <row r="93" spans="1:13" ht="51.75" customHeight="1" x14ac:dyDescent="0.25">
      <c r="A93" s="97" t="s">
        <v>73</v>
      </c>
      <c r="B93" s="97"/>
      <c r="C93" s="56">
        <v>250023</v>
      </c>
      <c r="D93" s="56">
        <v>246496</v>
      </c>
      <c r="E93" s="56">
        <v>44072</v>
      </c>
      <c r="F93" s="48">
        <f t="shared" si="14"/>
        <v>-202424</v>
      </c>
      <c r="G93" s="48">
        <f t="shared" si="15"/>
        <v>17.627178299596437</v>
      </c>
      <c r="H93" s="68">
        <f t="shared" si="16"/>
        <v>17.879397637284175</v>
      </c>
      <c r="I93" s="12">
        <v>29365</v>
      </c>
      <c r="J93" s="21">
        <f t="shared" si="17"/>
        <v>150.0834326579261</v>
      </c>
      <c r="L93" s="17"/>
      <c r="M93" s="18"/>
    </row>
    <row r="94" spans="1:13" x14ac:dyDescent="0.25">
      <c r="A94" s="97" t="s">
        <v>74</v>
      </c>
      <c r="B94" s="97"/>
      <c r="C94" s="56">
        <v>256101</v>
      </c>
      <c r="D94" s="56">
        <v>257063</v>
      </c>
      <c r="E94" s="56">
        <v>28564</v>
      </c>
      <c r="F94" s="48">
        <f t="shared" si="14"/>
        <v>-228499</v>
      </c>
      <c r="G94" s="48">
        <f t="shared" si="15"/>
        <v>11.153412130370439</v>
      </c>
      <c r="H94" s="68">
        <f t="shared" si="16"/>
        <v>11.11167301400824</v>
      </c>
      <c r="I94" s="12">
        <v>14907</v>
      </c>
      <c r="J94" s="21">
        <f t="shared" si="17"/>
        <v>191.61467766820957</v>
      </c>
      <c r="L94" s="17"/>
      <c r="M94" s="18"/>
    </row>
    <row r="95" spans="1:13" ht="54" customHeight="1" x14ac:dyDescent="0.25">
      <c r="A95" s="97" t="s">
        <v>75</v>
      </c>
      <c r="B95" s="97"/>
      <c r="C95" s="56">
        <v>491324</v>
      </c>
      <c r="D95" s="56">
        <v>811892</v>
      </c>
      <c r="E95" s="56" t="s">
        <v>114</v>
      </c>
      <c r="F95" s="48">
        <f t="shared" si="14"/>
        <v>-811892</v>
      </c>
      <c r="G95" s="48">
        <f t="shared" si="15"/>
        <v>0</v>
      </c>
      <c r="H95" s="68">
        <f t="shared" si="16"/>
        <v>0</v>
      </c>
      <c r="I95" s="12">
        <v>2464</v>
      </c>
      <c r="J95" s="21">
        <f t="shared" si="17"/>
        <v>0</v>
      </c>
      <c r="L95" s="17"/>
      <c r="M95" s="18"/>
    </row>
    <row r="96" spans="1:13" ht="46.15" customHeight="1" x14ac:dyDescent="0.25">
      <c r="A96" s="97" t="s">
        <v>76</v>
      </c>
      <c r="B96" s="97"/>
      <c r="C96" s="56">
        <v>4500</v>
      </c>
      <c r="D96" s="56">
        <v>4500</v>
      </c>
      <c r="E96" s="56" t="s">
        <v>114</v>
      </c>
      <c r="F96" s="48">
        <f t="shared" si="14"/>
        <v>-4500</v>
      </c>
      <c r="G96" s="48">
        <f t="shared" si="15"/>
        <v>0</v>
      </c>
      <c r="H96" s="68">
        <f t="shared" si="16"/>
        <v>0</v>
      </c>
      <c r="I96" s="12">
        <v>0</v>
      </c>
      <c r="J96" s="21">
        <v>0</v>
      </c>
      <c r="L96" s="17"/>
      <c r="M96" s="18"/>
    </row>
    <row r="97" spans="1:13" ht="48.75" customHeight="1" x14ac:dyDescent="0.25">
      <c r="A97" s="97" t="s">
        <v>77</v>
      </c>
      <c r="B97" s="97"/>
      <c r="C97" s="56">
        <v>1244082</v>
      </c>
      <c r="D97" s="56">
        <v>1190653</v>
      </c>
      <c r="E97" s="56">
        <v>262220</v>
      </c>
      <c r="F97" s="48">
        <f t="shared" si="14"/>
        <v>-928433</v>
      </c>
      <c r="G97" s="48">
        <f t="shared" si="15"/>
        <v>21.077388789484939</v>
      </c>
      <c r="H97" s="68">
        <f t="shared" si="16"/>
        <v>22.023209112982538</v>
      </c>
      <c r="I97" s="12">
        <v>249726</v>
      </c>
      <c r="J97" s="21">
        <f t="shared" si="17"/>
        <v>105.0030833793838</v>
      </c>
      <c r="L97" s="17"/>
      <c r="M97" s="18"/>
    </row>
    <row r="98" spans="1:13" ht="75" customHeight="1" x14ac:dyDescent="0.25">
      <c r="A98" s="97" t="s">
        <v>78</v>
      </c>
      <c r="B98" s="97"/>
      <c r="C98" s="56">
        <v>44110</v>
      </c>
      <c r="D98" s="56">
        <v>44170</v>
      </c>
      <c r="E98" s="56">
        <v>1610</v>
      </c>
      <c r="F98" s="48">
        <f t="shared" si="14"/>
        <v>-42560</v>
      </c>
      <c r="G98" s="48">
        <f t="shared" si="15"/>
        <v>3.6499659941056453</v>
      </c>
      <c r="H98" s="68">
        <f t="shared" si="16"/>
        <v>3.6450079239302693</v>
      </c>
      <c r="I98" s="12">
        <v>6167</v>
      </c>
      <c r="J98" s="21">
        <f t="shared" si="17"/>
        <v>26.106696935300793</v>
      </c>
      <c r="L98" s="17"/>
      <c r="M98" s="18"/>
    </row>
    <row r="99" spans="1:13" ht="71.45" customHeight="1" x14ac:dyDescent="0.25">
      <c r="A99" s="97" t="s">
        <v>79</v>
      </c>
      <c r="B99" s="97"/>
      <c r="C99" s="56">
        <v>599588</v>
      </c>
      <c r="D99" s="56">
        <v>561400</v>
      </c>
      <c r="E99" s="56">
        <v>136373</v>
      </c>
      <c r="F99" s="48">
        <f t="shared" si="14"/>
        <v>-425027</v>
      </c>
      <c r="G99" s="48">
        <f t="shared" si="15"/>
        <v>22.74445118981701</v>
      </c>
      <c r="H99" s="68">
        <f t="shared" si="16"/>
        <v>24.291592447452796</v>
      </c>
      <c r="I99" s="12">
        <v>207361</v>
      </c>
      <c r="J99" s="21">
        <f t="shared" si="17"/>
        <v>65.765982995838186</v>
      </c>
      <c r="L99" s="17"/>
      <c r="M99" s="18"/>
    </row>
    <row r="100" spans="1:13" ht="30" customHeight="1" x14ac:dyDescent="0.25">
      <c r="A100" s="97" t="s">
        <v>80</v>
      </c>
      <c r="B100" s="97"/>
      <c r="C100" s="56">
        <v>311440</v>
      </c>
      <c r="D100" s="56">
        <v>311440</v>
      </c>
      <c r="E100" s="56">
        <v>58833</v>
      </c>
      <c r="F100" s="48">
        <f t="shared" si="14"/>
        <v>-252607</v>
      </c>
      <c r="G100" s="48">
        <f t="shared" si="15"/>
        <v>18.890637040842538</v>
      </c>
      <c r="H100" s="68">
        <f t="shared" si="16"/>
        <v>18.890637040842538</v>
      </c>
      <c r="I100" s="12">
        <v>63223</v>
      </c>
      <c r="J100" s="21">
        <f t="shared" si="17"/>
        <v>93.056324438890911</v>
      </c>
      <c r="L100" s="17"/>
      <c r="M100" s="18"/>
    </row>
    <row r="101" spans="1:13" ht="31.15" customHeight="1" x14ac:dyDescent="0.25">
      <c r="A101" s="97" t="s">
        <v>81</v>
      </c>
      <c r="B101" s="97"/>
      <c r="C101" s="56">
        <v>8000</v>
      </c>
      <c r="D101" s="56">
        <v>8000</v>
      </c>
      <c r="E101" s="56" t="s">
        <v>114</v>
      </c>
      <c r="F101" s="48">
        <f t="shared" si="14"/>
        <v>-8000</v>
      </c>
      <c r="G101" s="48">
        <f t="shared" si="15"/>
        <v>0</v>
      </c>
      <c r="H101" s="68">
        <f t="shared" si="16"/>
        <v>0</v>
      </c>
      <c r="I101" s="12">
        <v>1434</v>
      </c>
      <c r="J101" s="21">
        <f t="shared" si="17"/>
        <v>0</v>
      </c>
      <c r="L101" s="17"/>
      <c r="M101" s="18"/>
    </row>
    <row r="102" spans="1:13" ht="45" customHeight="1" x14ac:dyDescent="0.25">
      <c r="A102" s="98" t="s">
        <v>82</v>
      </c>
      <c r="B102" s="98"/>
      <c r="C102" s="56">
        <v>3161247</v>
      </c>
      <c r="D102" s="56">
        <v>3193503</v>
      </c>
      <c r="E102" s="56">
        <v>236094</v>
      </c>
      <c r="F102" s="48">
        <f t="shared" si="14"/>
        <v>-2957409</v>
      </c>
      <c r="G102" s="48">
        <f t="shared" si="15"/>
        <v>7.4683819391524926</v>
      </c>
      <c r="H102" s="68">
        <f t="shared" si="16"/>
        <v>7.3929474937083199</v>
      </c>
      <c r="I102" s="12">
        <v>227651</v>
      </c>
      <c r="J102" s="21">
        <f t="shared" si="17"/>
        <v>103.70874716122486</v>
      </c>
      <c r="L102" s="26"/>
      <c r="M102" s="18"/>
    </row>
    <row r="103" spans="1:13" ht="51.6" customHeight="1" x14ac:dyDescent="0.25">
      <c r="A103" s="97" t="s">
        <v>83</v>
      </c>
      <c r="B103" s="97"/>
      <c r="C103" s="56">
        <v>2200183</v>
      </c>
      <c r="D103" s="56">
        <v>2396557</v>
      </c>
      <c r="E103" s="56">
        <v>99433</v>
      </c>
      <c r="F103" s="48">
        <f t="shared" si="14"/>
        <v>-2297124</v>
      </c>
      <c r="G103" s="48">
        <f t="shared" si="15"/>
        <v>4.5193058941006274</v>
      </c>
      <c r="H103" s="68">
        <f t="shared" si="16"/>
        <v>4.1489937439418298</v>
      </c>
      <c r="I103" s="55">
        <v>44868</v>
      </c>
      <c r="J103" s="21">
        <f t="shared" si="17"/>
        <v>221.6122849246679</v>
      </c>
      <c r="L103" s="26"/>
      <c r="M103" s="18"/>
    </row>
    <row r="104" spans="1:13" x14ac:dyDescent="0.25">
      <c r="A104" s="99" t="s">
        <v>49</v>
      </c>
      <c r="B104" s="99"/>
      <c r="C104" s="48">
        <f>SUM(C87:C103)</f>
        <v>19648042</v>
      </c>
      <c r="D104" s="48">
        <f>SUM(D87:D103)</f>
        <v>20028253</v>
      </c>
      <c r="E104" s="48">
        <f>SUM(E87:E103)</f>
        <v>3148776</v>
      </c>
      <c r="F104" s="48"/>
      <c r="G104" s="48"/>
      <c r="H104" s="68"/>
      <c r="I104" s="48">
        <f>I87+I88+I89+I90+I91+I92+I93+I94+I95+I96+I97+I98+I99+I100+I101+I102+I103</f>
        <v>3058739</v>
      </c>
      <c r="J104" s="48"/>
      <c r="L104" s="26"/>
      <c r="M104" s="18"/>
    </row>
    <row r="105" spans="1:13" x14ac:dyDescent="0.25">
      <c r="J105" s="2"/>
      <c r="L105" s="20"/>
      <c r="M105" s="18"/>
    </row>
    <row r="106" spans="1:13" ht="63.75" customHeight="1" x14ac:dyDescent="0.25">
      <c r="B106" s="89" t="s">
        <v>173</v>
      </c>
      <c r="C106" s="89"/>
      <c r="D106" s="89"/>
      <c r="E106" s="89"/>
      <c r="F106" s="89"/>
      <c r="G106" s="89"/>
      <c r="H106" s="89"/>
      <c r="I106" s="89"/>
      <c r="J106" s="89"/>
    </row>
    <row r="107" spans="1:13" x14ac:dyDescent="0.25">
      <c r="B107" s="89" t="s">
        <v>117</v>
      </c>
      <c r="C107" s="89"/>
      <c r="D107" s="89"/>
      <c r="E107" s="89"/>
      <c r="F107" s="89"/>
      <c r="G107" s="89"/>
      <c r="H107" s="89"/>
      <c r="I107" s="89"/>
      <c r="J107" s="89"/>
    </row>
    <row r="109" spans="1:13" x14ac:dyDescent="0.25">
      <c r="B109" s="90" t="s">
        <v>87</v>
      </c>
      <c r="C109" s="90"/>
      <c r="D109" s="90"/>
      <c r="E109" s="90"/>
      <c r="F109" s="90"/>
      <c r="G109" s="90"/>
      <c r="H109" s="90"/>
      <c r="I109" s="90"/>
      <c r="J109" s="90"/>
    </row>
    <row r="110" spans="1:13" s="79" customFormat="1" ht="25.5" customHeight="1" x14ac:dyDescent="0.25">
      <c r="B110" s="89" t="s">
        <v>172</v>
      </c>
      <c r="C110" s="89"/>
      <c r="D110" s="89"/>
      <c r="E110" s="89"/>
      <c r="F110" s="89"/>
      <c r="G110" s="89"/>
      <c r="H110" s="89"/>
      <c r="I110" s="89"/>
      <c r="J110" s="89"/>
    </row>
    <row r="111" spans="1:13" x14ac:dyDescent="0.25">
      <c r="B111" s="23"/>
      <c r="C111" s="27"/>
      <c r="D111" s="27"/>
      <c r="E111" s="27"/>
      <c r="F111" s="27"/>
      <c r="G111" s="27"/>
      <c r="H111" s="74"/>
      <c r="I111" s="27"/>
      <c r="J111" s="23"/>
    </row>
    <row r="112" spans="1:13" ht="30" customHeight="1" x14ac:dyDescent="0.25">
      <c r="B112" s="82" t="s">
        <v>88</v>
      </c>
      <c r="C112" s="93" t="s">
        <v>111</v>
      </c>
      <c r="D112" s="91" t="s">
        <v>112</v>
      </c>
      <c r="E112" s="95" t="s">
        <v>116</v>
      </c>
      <c r="F112" s="95"/>
      <c r="G112" s="44"/>
      <c r="H112" s="75"/>
      <c r="I112" s="44"/>
      <c r="J112" s="84"/>
    </row>
    <row r="113" spans="2:10" x14ac:dyDescent="0.25">
      <c r="B113" s="83"/>
      <c r="C113" s="94"/>
      <c r="D113" s="92"/>
      <c r="E113" s="46" t="s">
        <v>109</v>
      </c>
      <c r="F113" s="46" t="s">
        <v>110</v>
      </c>
      <c r="G113" s="44"/>
      <c r="H113" s="75"/>
      <c r="I113" s="44"/>
      <c r="J113" s="84"/>
    </row>
    <row r="114" spans="2:10" x14ac:dyDescent="0.25">
      <c r="B114" s="24" t="s">
        <v>89</v>
      </c>
      <c r="C114" s="80">
        <v>150000</v>
      </c>
      <c r="D114" s="80">
        <v>150000</v>
      </c>
      <c r="E114" s="81">
        <f>SUM(E115:E118)</f>
        <v>0</v>
      </c>
      <c r="F114" s="81">
        <f t="shared" ref="F114" si="18">SUM(D114/C114*100)</f>
        <v>100</v>
      </c>
      <c r="G114" s="34"/>
      <c r="H114" s="76"/>
      <c r="I114" s="34"/>
      <c r="J114" s="45"/>
    </row>
    <row r="115" spans="2:10" x14ac:dyDescent="0.25">
      <c r="B115" s="25" t="s">
        <v>90</v>
      </c>
      <c r="C115" s="80">
        <v>0</v>
      </c>
      <c r="D115" s="80">
        <v>0</v>
      </c>
      <c r="E115" s="81">
        <f>SUM(D115-C115)</f>
        <v>0</v>
      </c>
      <c r="F115" s="81">
        <v>0</v>
      </c>
      <c r="G115" s="35"/>
      <c r="H115" s="77"/>
      <c r="I115" s="35"/>
      <c r="J115" s="45"/>
    </row>
    <row r="116" spans="2:10" ht="75" x14ac:dyDescent="0.25">
      <c r="B116" s="10" t="s">
        <v>91</v>
      </c>
      <c r="C116" s="80">
        <v>0</v>
      </c>
      <c r="D116" s="80">
        <v>0</v>
      </c>
      <c r="E116" s="56">
        <f t="shared" ref="E116:E118" si="19">SUM(D116-C116)</f>
        <v>0</v>
      </c>
      <c r="F116" s="56">
        <v>0</v>
      </c>
      <c r="G116" s="17"/>
      <c r="H116" s="78"/>
      <c r="I116" s="17"/>
      <c r="J116" s="45"/>
    </row>
    <row r="117" spans="2:10" ht="45" x14ac:dyDescent="0.25">
      <c r="B117" s="10" t="s">
        <v>92</v>
      </c>
      <c r="C117" s="80">
        <v>0</v>
      </c>
      <c r="D117" s="80">
        <v>0</v>
      </c>
      <c r="E117" s="56">
        <f t="shared" si="19"/>
        <v>0</v>
      </c>
      <c r="F117" s="56">
        <v>0</v>
      </c>
      <c r="G117" s="17"/>
      <c r="H117" s="78"/>
      <c r="I117" s="17"/>
      <c r="J117" s="45"/>
    </row>
    <row r="118" spans="2:10" x14ac:dyDescent="0.25">
      <c r="B118" s="10" t="s">
        <v>93</v>
      </c>
      <c r="C118" s="80">
        <v>150000</v>
      </c>
      <c r="D118" s="80">
        <v>150000</v>
      </c>
      <c r="E118" s="81">
        <f t="shared" si="19"/>
        <v>0</v>
      </c>
      <c r="F118" s="81">
        <f>SUM(D118/C118*100)</f>
        <v>100</v>
      </c>
      <c r="G118" s="17"/>
      <c r="H118" s="78"/>
      <c r="I118" s="17"/>
      <c r="J118" s="45"/>
    </row>
  </sheetData>
  <mergeCells count="34">
    <mergeCell ref="A102:B102"/>
    <mergeCell ref="A103:B103"/>
    <mergeCell ref="A104:B104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B112:B113"/>
    <mergeCell ref="J112:J113"/>
    <mergeCell ref="B1:J1"/>
    <mergeCell ref="B2:J2"/>
    <mergeCell ref="B3:J3"/>
    <mergeCell ref="B28:J28"/>
    <mergeCell ref="B29:J29"/>
    <mergeCell ref="B106:J106"/>
    <mergeCell ref="B107:J107"/>
    <mergeCell ref="B109:J109"/>
    <mergeCell ref="B110:J110"/>
    <mergeCell ref="B84:J84"/>
    <mergeCell ref="D112:D113"/>
    <mergeCell ref="C112:C113"/>
    <mergeCell ref="E112:F112"/>
    <mergeCell ref="A86:B86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2024-04-15T08:04:39Z</dcterms:modified>
</cp:coreProperties>
</file>