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filterPrivacy="1" defaultThemeVersion="124226"/>
  <xr:revisionPtr revIDLastSave="0" documentId="13_ncr:1_{1B1B0A7A-75CC-41EB-880C-069500A42E80}" xr6:coauthVersionLast="40" xr6:coauthVersionMax="45" xr10:uidLastSave="{00000000-0000-0000-0000-000000000000}"/>
  <bookViews>
    <workbookView xWindow="-120" yWindow="-120" windowWidth="29040" windowHeight="15840" xr2:uid="{00000000-000D-0000-FFFF-FFFF00000000}"/>
  </bookViews>
  <sheets>
    <sheet name="Лист1" sheetId="1" r:id="rId1"/>
  </sheets>
  <definedNames>
    <definedName name="_xlnm.Print_Area" localSheetId="0">Лист1!$B$4:$J$105</definedName>
  </definedNames>
  <calcPr calcId="191029"/>
</workbook>
</file>

<file path=xl/calcChain.xml><?xml version="1.0" encoding="utf-8"?>
<calcChain xmlns="http://schemas.openxmlformats.org/spreadsheetml/2006/main">
  <c r="C82" i="1" l="1"/>
  <c r="H25" i="1" l="1"/>
  <c r="G25" i="1"/>
  <c r="H21" i="1"/>
  <c r="G21" i="1"/>
  <c r="F21" i="1"/>
  <c r="C20" i="1"/>
  <c r="E20" i="1"/>
  <c r="E27" i="1" s="1"/>
  <c r="D20" i="1"/>
  <c r="D27" i="1" s="1"/>
  <c r="C7" i="1"/>
  <c r="J35" i="1" l="1"/>
  <c r="J19" i="1"/>
  <c r="H19" i="1"/>
  <c r="G19" i="1"/>
  <c r="I75" i="1" l="1"/>
  <c r="H35" i="1"/>
  <c r="H36" i="1"/>
  <c r="H37" i="1"/>
  <c r="H38" i="1"/>
  <c r="H39" i="1"/>
  <c r="H40" i="1"/>
  <c r="H41" i="1"/>
  <c r="J26" i="1" l="1"/>
  <c r="J23" i="1"/>
  <c r="J22" i="1"/>
  <c r="J18" i="1"/>
  <c r="J17" i="1"/>
  <c r="J16" i="1"/>
  <c r="J15" i="1"/>
  <c r="J14" i="1"/>
  <c r="J12" i="1"/>
  <c r="J11" i="1"/>
  <c r="J10" i="1"/>
  <c r="J9" i="1"/>
  <c r="J8" i="1"/>
  <c r="H26" i="1" l="1"/>
  <c r="H24" i="1"/>
  <c r="H23" i="1"/>
  <c r="H22" i="1"/>
  <c r="H18" i="1"/>
  <c r="H17" i="1"/>
  <c r="H16" i="1"/>
  <c r="H15" i="1"/>
  <c r="H14" i="1"/>
  <c r="H12" i="1"/>
  <c r="H11" i="1"/>
  <c r="H10" i="1"/>
  <c r="H9" i="1"/>
  <c r="H8" i="1"/>
  <c r="G26" i="1"/>
  <c r="G24" i="1"/>
  <c r="G23" i="1"/>
  <c r="G22" i="1"/>
  <c r="G18" i="1"/>
  <c r="G17" i="1"/>
  <c r="G16" i="1"/>
  <c r="G15" i="1"/>
  <c r="G14" i="1"/>
  <c r="G12" i="1"/>
  <c r="G11" i="1"/>
  <c r="G10" i="1"/>
  <c r="G9" i="1"/>
  <c r="G8" i="1"/>
  <c r="F26" i="1"/>
  <c r="F25" i="1"/>
  <c r="F24" i="1"/>
  <c r="F23" i="1"/>
  <c r="F22" i="1"/>
  <c r="F19" i="1"/>
  <c r="F18" i="1"/>
  <c r="F17" i="1"/>
  <c r="F16" i="1"/>
  <c r="F15" i="1"/>
  <c r="F14" i="1"/>
  <c r="F12" i="1"/>
  <c r="F11" i="1"/>
  <c r="F10" i="1"/>
  <c r="F9" i="1"/>
  <c r="F8" i="1"/>
  <c r="D7" i="1"/>
  <c r="E7" i="1"/>
  <c r="C27" i="1" l="1"/>
  <c r="J89" i="1" l="1"/>
  <c r="J90" i="1"/>
  <c r="J91" i="1"/>
  <c r="J92" i="1"/>
  <c r="J94" i="1"/>
  <c r="J95" i="1"/>
  <c r="J98" i="1"/>
  <c r="J99" i="1"/>
  <c r="J100" i="1"/>
  <c r="J101" i="1"/>
  <c r="J102" i="1"/>
  <c r="J103" i="1"/>
  <c r="J104" i="1"/>
  <c r="J88" i="1"/>
  <c r="H89" i="1"/>
  <c r="H90" i="1"/>
  <c r="H91" i="1"/>
  <c r="H92" i="1"/>
  <c r="H93" i="1"/>
  <c r="H94" i="1"/>
  <c r="H95" i="1"/>
  <c r="H96" i="1"/>
  <c r="H97" i="1"/>
  <c r="H98" i="1"/>
  <c r="H99" i="1"/>
  <c r="H100" i="1"/>
  <c r="H101" i="1"/>
  <c r="H102" i="1"/>
  <c r="H103" i="1"/>
  <c r="H104" i="1"/>
  <c r="G89" i="1"/>
  <c r="G90" i="1"/>
  <c r="G91" i="1"/>
  <c r="G92" i="1"/>
  <c r="G93" i="1"/>
  <c r="G94" i="1"/>
  <c r="G95" i="1"/>
  <c r="G96" i="1"/>
  <c r="G97" i="1"/>
  <c r="G98" i="1"/>
  <c r="G99" i="1"/>
  <c r="G100" i="1"/>
  <c r="G101" i="1"/>
  <c r="G102" i="1"/>
  <c r="G103" i="1"/>
  <c r="G104" i="1"/>
  <c r="F89" i="1"/>
  <c r="F90" i="1"/>
  <c r="F91" i="1"/>
  <c r="F92" i="1"/>
  <c r="F93" i="1"/>
  <c r="F94" i="1"/>
  <c r="F95" i="1"/>
  <c r="F96" i="1"/>
  <c r="F97" i="1"/>
  <c r="F98" i="1"/>
  <c r="F99" i="1"/>
  <c r="F100" i="1"/>
  <c r="F101" i="1"/>
  <c r="F102" i="1"/>
  <c r="F103" i="1"/>
  <c r="F104" i="1"/>
  <c r="H88" i="1"/>
  <c r="G88" i="1"/>
  <c r="F88" i="1"/>
  <c r="C105" i="1"/>
  <c r="E105" i="1"/>
  <c r="D105" i="1"/>
  <c r="C80" i="1"/>
  <c r="C42" i="1"/>
  <c r="C44" i="1"/>
  <c r="C47" i="1"/>
  <c r="C53" i="1"/>
  <c r="C59" i="1"/>
  <c r="C62" i="1"/>
  <c r="C69" i="1"/>
  <c r="C75" i="1"/>
  <c r="C72" i="1"/>
  <c r="C34" i="1"/>
  <c r="I72" i="1"/>
  <c r="E80" i="1"/>
  <c r="D80" i="1"/>
  <c r="E75" i="1"/>
  <c r="D75" i="1"/>
  <c r="E72" i="1"/>
  <c r="D72" i="1"/>
  <c r="E69" i="1"/>
  <c r="D69" i="1"/>
  <c r="E62" i="1"/>
  <c r="D62" i="1"/>
  <c r="E59" i="1"/>
  <c r="D59" i="1"/>
  <c r="D53" i="1"/>
  <c r="E53" i="1"/>
  <c r="E47" i="1"/>
  <c r="D47" i="1"/>
  <c r="E44" i="1"/>
  <c r="D44" i="1"/>
  <c r="E42" i="1"/>
  <c r="D42" i="1"/>
  <c r="E34" i="1"/>
  <c r="D34" i="1"/>
  <c r="F115" i="1"/>
  <c r="F119" i="1"/>
  <c r="E117" i="1"/>
  <c r="E118" i="1"/>
  <c r="E119" i="1"/>
  <c r="E116" i="1"/>
  <c r="E115" i="1" s="1"/>
  <c r="G105" i="1" l="1"/>
  <c r="H105" i="1"/>
  <c r="F105" i="1"/>
  <c r="I105" i="1"/>
  <c r="J105" i="1" s="1"/>
  <c r="J36" i="1" l="1"/>
  <c r="J37" i="1"/>
  <c r="J38" i="1"/>
  <c r="J41" i="1"/>
  <c r="J45" i="1"/>
  <c r="J46" i="1"/>
  <c r="J49" i="1"/>
  <c r="J50" i="1"/>
  <c r="J51" i="1"/>
  <c r="J52" i="1"/>
  <c r="J56" i="1"/>
  <c r="J63" i="1"/>
  <c r="J64" i="1"/>
  <c r="J65" i="1"/>
  <c r="J67" i="1"/>
  <c r="J68" i="1"/>
  <c r="J70" i="1"/>
  <c r="J71" i="1"/>
  <c r="J73" i="1"/>
  <c r="J74" i="1"/>
  <c r="J77" i="1"/>
  <c r="J79"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H34" i="1" l="1"/>
  <c r="G34" i="1"/>
  <c r="F34" i="1"/>
  <c r="C84" i="1"/>
  <c r="D82" i="1"/>
  <c r="D84" i="1" s="1"/>
  <c r="E82" i="1"/>
  <c r="I80" i="1"/>
  <c r="J75" i="1"/>
  <c r="J72" i="1"/>
  <c r="I69" i="1"/>
  <c r="J69" i="1" s="1"/>
  <c r="I62" i="1"/>
  <c r="J62" i="1" s="1"/>
  <c r="I59" i="1"/>
  <c r="I53" i="1"/>
  <c r="J53" i="1" s="1"/>
  <c r="I47" i="1"/>
  <c r="J47" i="1" s="1"/>
  <c r="I44" i="1"/>
  <c r="J44" i="1" s="1"/>
  <c r="I42" i="1"/>
  <c r="I34" i="1"/>
  <c r="I82" i="1" l="1"/>
  <c r="J82" i="1" s="1"/>
  <c r="F82" i="1"/>
  <c r="H82" i="1"/>
  <c r="G82" i="1"/>
  <c r="J34" i="1"/>
  <c r="F7" i="1"/>
  <c r="H7" i="1"/>
  <c r="G7" i="1"/>
  <c r="I20" i="1"/>
  <c r="I7" i="1"/>
  <c r="I27" i="1" s="1"/>
  <c r="I84" i="1" s="1"/>
  <c r="J20" i="1" l="1"/>
  <c r="E84" i="1"/>
  <c r="H20" i="1"/>
  <c r="G20" i="1"/>
  <c r="F20" i="1"/>
  <c r="J7" i="1"/>
  <c r="J27" i="1" l="1"/>
  <c r="J84" i="1" s="1"/>
  <c r="F27" i="1"/>
  <c r="F84" i="1" s="1"/>
  <c r="H27" i="1"/>
  <c r="H84" i="1" s="1"/>
  <c r="G27" i="1"/>
  <c r="G8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B1" authorId="0" shapeId="0" xr:uid="{81D608FB-BAC4-4FAB-BAE4-A6840381254A}">
      <text>
        <r>
          <rPr>
            <b/>
            <sz val="9"/>
            <color indexed="81"/>
            <rFont val="Tahoma"/>
            <family val="2"/>
            <charset val="204"/>
          </rPr>
          <t>Автор:</t>
        </r>
        <r>
          <rPr>
            <sz val="9"/>
            <color indexed="81"/>
            <rFont val="Tahoma"/>
            <family val="2"/>
            <charset val="204"/>
          </rPr>
          <t xml:space="preserve">
столбец 9 (факт.исполн.на 01.07.2023 разнесено)
</t>
        </r>
      </text>
    </comment>
  </commentList>
</comments>
</file>

<file path=xl/sharedStrings.xml><?xml version="1.0" encoding="utf-8"?>
<sst xmlns="http://schemas.openxmlformats.org/spreadsheetml/2006/main" count="215" uniqueCount="201">
  <si>
    <t>НАЛОГОВЫЕ И НЕНАЛОГОВЫЕ ДОХОДЫ</t>
  </si>
  <si>
    <t>Налог на доходы физических лиц</t>
  </si>
  <si>
    <t>Налоги на совокупный доход</t>
  </si>
  <si>
    <t>Государственная пошлина</t>
  </si>
  <si>
    <t>Доходы от использования имущества, находящегося в государственной и муниципальной собственности</t>
  </si>
  <si>
    <t>Платежи при пользовании природными ресурсами</t>
  </si>
  <si>
    <t>Доходы от оказания платных услуг и компенсации затрат государства</t>
  </si>
  <si>
    <t>Доходы от продажи материальных и нематериальных активов</t>
  </si>
  <si>
    <t>Штрафы, санкции, возмещение ущерба</t>
  </si>
  <si>
    <t>Прочие неналоговые доходы</t>
  </si>
  <si>
    <t>БЕЗВОЗМЕЗДНЫЕ ПОСТУПЛЕНИЯ</t>
  </si>
  <si>
    <t>Субсидии от других бюджетов бюджетной системы Российской Федерации</t>
  </si>
  <si>
    <t>Субвенции от других бюджетов бюджетной системы Российской Федерации</t>
  </si>
  <si>
    <t>ВСЕГО ДОХОДОВ:</t>
  </si>
  <si>
    <t>ОБЩЕГОСУДАРСТВЕННЫЕ ВОПРОСЫ</t>
  </si>
  <si>
    <t>Функционирование высшего должностного лица субъекта Российской Федерации и муниципального образования</t>
  </si>
  <si>
    <t>Функционирование законодательных (представительных) органов государственной власти и представительных органов муниципальных образований</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</si>
  <si>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</si>
  <si>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финансовых, налоговых и таможенных органов и органов финансового (финансово-бюджетного) надзора</t>
  </si>
  <si>
    <t>Резервные фонды</t>
  </si>
  <si>
    <t>Другие общегосударственные вопросы</t>
  </si>
  <si>
    <t>НАЦИОНАЛЬНАЯ ОБОРОНА</t>
  </si>
  <si>
    <t>Мобилизационная подготовка экономики</t>
  </si>
  <si>
    <t>НАЦИОНАЛЬНАЯ БЕЗОПАСНОСТЬ И ПРАВООХРАНИТЕЛЬНАЯ ДЕЯТЕЛЬНОСТЬ</t>
  </si>
  <si>
    <t>Другие вопросы в области национальной безопасности и правоохранительной деятельности</t>
  </si>
  <si>
    <t>НАЦИОНАЛЬНАЯ ЭКОНОМИКА</t>
  </si>
  <si>
    <t>Транспорт</t>
  </si>
  <si>
    <t>Дорожное хозяйство (дорожные фонды)</t>
  </si>
  <si>
    <t>Связь и информатика</t>
  </si>
  <si>
    <t>Другие вопросы в области национальной экономики</t>
  </si>
  <si>
    <t>ОХРАНА ОКРУЖАЮЩЕЙ СРЕДЫ</t>
  </si>
  <si>
    <t>ОБРАЗОВАНИЕ</t>
  </si>
  <si>
    <t>Дошкольное образование</t>
  </si>
  <si>
    <t>Общее образование</t>
  </si>
  <si>
    <t>Профессиональная подготовка, переподготовка и повышение квалификации</t>
  </si>
  <si>
    <t>Другие вопросы в области образования</t>
  </si>
  <si>
    <t>КУЛЬТУРА, КИНЕМАТОГРАФИЯ</t>
  </si>
  <si>
    <t>Культура</t>
  </si>
  <si>
    <t>Другие вопросы в области культуры, кинематографии</t>
  </si>
  <si>
    <t>СОЦИАЛЬНАЯ ПОЛИТИКА</t>
  </si>
  <si>
    <t>Пенсионное обеспечение</t>
  </si>
  <si>
    <t>Охрана семьи и детства</t>
  </si>
  <si>
    <t>ФИЗИЧЕСКАЯ КУЛЬТУРА И СПОРТ</t>
  </si>
  <si>
    <t>Физическая культура</t>
  </si>
  <si>
    <t>Массовый спорт</t>
  </si>
  <si>
    <t>Другие вопросы в области физической культуры и спорта</t>
  </si>
  <si>
    <t>ВСЕГО РАСХОДОВ:</t>
  </si>
  <si>
    <t>ЖИЛИЩНО-КОММУНАЛЬНОЕ ХОЗЯЙСТВО</t>
  </si>
  <si>
    <t>Жилищное хозяйство</t>
  </si>
  <si>
    <t>Прикладные научные исследования в области жилищно- коммунального хозяйства</t>
  </si>
  <si>
    <t xml:space="preserve"> Наименование </t>
  </si>
  <si>
    <t>Коммунальное хозяйство</t>
  </si>
  <si>
    <t> Наименование</t>
  </si>
  <si>
    <t>Молодежная политика</t>
  </si>
  <si>
    <t>Налог на имущество</t>
  </si>
  <si>
    <t>Благоустройство</t>
  </si>
  <si>
    <t>Другие вопросы в области жилищно-коммунального хозяйства</t>
  </si>
  <si>
    <t xml:space="preserve">Возврат остатков субсидий, субвенций и иных межбюджетных трансфертов, имеющих целевое назначение, прошлых лет </t>
  </si>
  <si>
    <t>Охрана объектов растительного и животного мира и среды их обитания</t>
  </si>
  <si>
    <t>Дополнительное образование детей</t>
  </si>
  <si>
    <t>Доходы от возврата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</si>
  <si>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Обеспечение проведения выборов и референдумов</t>
  </si>
  <si>
    <t>Водное хозяйство</t>
  </si>
  <si>
    <t>Иные межбюджетные трансферты</t>
  </si>
  <si>
    <t>Налоги на товары (работы, услуги), реализуемые на территории Российской Федерации</t>
  </si>
  <si>
    <t>тыс. руб.</t>
  </si>
  <si>
    <t>Сведения о муниципальном долге</t>
  </si>
  <si>
    <t xml:space="preserve"> Долговые обязательства</t>
  </si>
  <si>
    <t>1. Муниципальный долг - всего</t>
  </si>
  <si>
    <t>1.1. Муниципальные ценные бумаги</t>
  </si>
  <si>
    <t xml:space="preserve">1.2. Бюджетные кредиты, привлеченные в местный бюджет городского округа Московской области, от других бюджетов бюджетной системы Российской Федерации </t>
  </si>
  <si>
    <t>1.3. Кредиты, полученные городским округом Московской области, от кредитных организаций</t>
  </si>
  <si>
    <t>1.4. Муниципальные гарантии</t>
  </si>
  <si>
    <t>Другие вопросы в области охраны окружающей среды</t>
  </si>
  <si>
    <t>Спорт высших достижений</t>
  </si>
  <si>
    <t>Код</t>
  </si>
  <si>
    <t xml:space="preserve">Темп роста к соответствующему периоду прошлого года, %. </t>
  </si>
  <si>
    <t>млн. руб.</t>
  </si>
  <si>
    <t>%</t>
  </si>
  <si>
    <t>По состоянию на 01.01.2024</t>
  </si>
  <si>
    <t>0</t>
  </si>
  <si>
    <t>РзПр</t>
  </si>
  <si>
    <t>0100</t>
  </si>
  <si>
    <t>0102</t>
  </si>
  <si>
    <t>0103</t>
  </si>
  <si>
    <t>0104</t>
  </si>
  <si>
    <t>0106</t>
  </si>
  <si>
    <t>0107</t>
  </si>
  <si>
    <t>0111</t>
  </si>
  <si>
    <t>0113</t>
  </si>
  <si>
    <t>0200</t>
  </si>
  <si>
    <t>0204</t>
  </si>
  <si>
    <t>0300</t>
  </si>
  <si>
    <t>0310</t>
  </si>
  <si>
    <t>0314</t>
  </si>
  <si>
    <t>0400</t>
  </si>
  <si>
    <t>0406</t>
  </si>
  <si>
    <t>0408</t>
  </si>
  <si>
    <t>0409</t>
  </si>
  <si>
    <t>0410</t>
  </si>
  <si>
    <t>0412</t>
  </si>
  <si>
    <t>0500</t>
  </si>
  <si>
    <t>0501</t>
  </si>
  <si>
    <t>0502</t>
  </si>
  <si>
    <t>0503</t>
  </si>
  <si>
    <t>0504</t>
  </si>
  <si>
    <t>0505</t>
  </si>
  <si>
    <t>0600</t>
  </si>
  <si>
    <t>0603</t>
  </si>
  <si>
    <t>0605</t>
  </si>
  <si>
    <t>0700</t>
  </si>
  <si>
    <t>0701</t>
  </si>
  <si>
    <t>0702</t>
  </si>
  <si>
    <t>0703</t>
  </si>
  <si>
    <t>0705</t>
  </si>
  <si>
    <t>0707</t>
  </si>
  <si>
    <t>0709</t>
  </si>
  <si>
    <t>0800</t>
  </si>
  <si>
    <t>0801</t>
  </si>
  <si>
    <t>0804</t>
  </si>
  <si>
    <t>1000</t>
  </si>
  <si>
    <t>1001</t>
  </si>
  <si>
    <t>1004</t>
  </si>
  <si>
    <t>1100</t>
  </si>
  <si>
    <t>1101</t>
  </si>
  <si>
    <t>1102</t>
  </si>
  <si>
    <t>1103</t>
  </si>
  <si>
    <t>1105</t>
  </si>
  <si>
    <t>1300</t>
  </si>
  <si>
    <t>1301</t>
  </si>
  <si>
    <t>свыше 200</t>
  </si>
  <si>
    <t>% исполнения годового плана на 2024 год по отчету об исполнении бюджета за 1 полугодие 2024 год по состоянию на 01.07.2024</t>
  </si>
  <si>
    <t>Годовой план на 2024 год по РСД от 06.12.2023 №113/18 (в ред. РСД от 31.01.2024 №132/21, от 10.04.2024 №147/23)</t>
  </si>
  <si>
    <t>Годовой план на 2024 год по отчету об исполнении бюджета за 1 полугодие 2024 года (ф.о. 0503117)</t>
  </si>
  <si>
    <t>Фактическое исполнение по состоянию на 01.07.2024 года (ф.о.  0503117)</t>
  </si>
  <si>
    <t>Отклонение фактического исполнения на 01.07.2024  и  годового плана на 2024 по отчету об исполнении бюджета</t>
  </si>
  <si>
    <t>% исполнения годового плана на 2024 год по РСД от 06.12.2023 № 113/18 (в ред. РСД от 31.01.2024 №132/21, от 10.04.2024 №147/23)  по состоянию  на 01.07.2024 года</t>
  </si>
  <si>
    <t xml:space="preserve">Задолженность и перерасчеты по отмененным налогам, сборам и иным обязательным платежам </t>
  </si>
  <si>
    <t>10102000010000100</t>
  </si>
  <si>
    <t>10000000000000000</t>
  </si>
  <si>
    <t>10300000000000000</t>
  </si>
  <si>
    <t xml:space="preserve"> 10500000000000000</t>
  </si>
  <si>
    <t xml:space="preserve"> 10600000000000000</t>
  </si>
  <si>
    <t>10800000000000000</t>
  </si>
  <si>
    <t>10900000000000000</t>
  </si>
  <si>
    <t>11100000000000000</t>
  </si>
  <si>
    <t>11200000000000000</t>
  </si>
  <si>
    <t>11300000000000000</t>
  </si>
  <si>
    <t xml:space="preserve"> 11400000000000000</t>
  </si>
  <si>
    <t>11600000000000000</t>
  </si>
  <si>
    <t xml:space="preserve"> 11700000000000000</t>
  </si>
  <si>
    <t>20000000000000000</t>
  </si>
  <si>
    <t>20220000000000150</t>
  </si>
  <si>
    <t>20230000000000150</t>
  </si>
  <si>
    <t xml:space="preserve"> 20240000000000150</t>
  </si>
  <si>
    <t>21800000000000000</t>
  </si>
  <si>
    <t>21900000000000000</t>
  </si>
  <si>
    <t>02 - Муниципальная программа "Культура и и туризм"</t>
  </si>
  <si>
    <t xml:space="preserve"> 03 - Муниципальная программа "Образование"</t>
  </si>
  <si>
    <t>04 - Муниципальная программа "Социальная защита населения"</t>
  </si>
  <si>
    <t>05 - Муниципальная программа "Спорт"</t>
  </si>
  <si>
    <t>06 - Муниципальная программа "Развитие сельского хозяйства"</t>
  </si>
  <si>
    <t>08 - Муниципальная программа "Безопасность и обеспечение безопасности жизнедеятельности населения"</t>
  </si>
  <si>
    <t>07 - Муниципальная программа "Экология и окружающая среда"</t>
  </si>
  <si>
    <t>09 - Муниципальная программа "Жилище"</t>
  </si>
  <si>
    <t>10 - Муниципальная программа "Развитие инженерной инфраструктуры, энергоэффективности и отрасли обращения с отходами"</t>
  </si>
  <si>
    <t>11 - Муниципальная программа "Предпринимательство"</t>
  </si>
  <si>
    <t>12 - Муниципальная программа "Управление имуществом и муниципальными финансами"</t>
  </si>
  <si>
    <t>13 - Муниципальная программа "Развитие институтов гражданского общества, повышение эффективности местного самоуправления и реализации молодежной политики"</t>
  </si>
  <si>
    <t>14 - Муниципальная программа "Развитие и функционирование дорожно-транспортного комплекса"</t>
  </si>
  <si>
    <t>15 - Муниципальная программа "Цифровое муниципальное образование"</t>
  </si>
  <si>
    <t>16 - Муниципальная программа "Архитектура и градостроительство"</t>
  </si>
  <si>
    <t>17 - Муниципальная программа "Формирование современной комфортной городской среды"</t>
  </si>
  <si>
    <t>18 - Муниципальная программа "Строительство и капитальный ремонт объектов социальной инфраструктуры"</t>
  </si>
  <si>
    <t>Защита населения и территории от чрезвычайных ситуаций природного и техногенного характера, пожарная безопасность</t>
  </si>
  <si>
    <t>ОБСЛУЖИВАНИЕ ГОСУДАРСТВЕННОГО (МУНИЦИПАЛЬНОГО) ДОЛГА</t>
  </si>
  <si>
    <t>Обслуживание государственного (муниципального) внутреннего долга</t>
  </si>
  <si>
    <t xml:space="preserve">
ИНФОРМАЦИЯ 
о ходе исполнения бюджета муниципального образования городской округ Люберцы Московской области
за 9 месяцев 2024 года</t>
  </si>
  <si>
    <r>
      <t xml:space="preserve">Исполнение по доходам бюджета муниципального образования городской округ Люберцы </t>
    </r>
    <r>
      <rPr>
        <b/>
        <sz val="11"/>
        <color rgb="FF000000"/>
        <rFont val="Times New Roman"/>
        <family val="1"/>
        <charset val="204"/>
      </rPr>
      <t>Московской области
 за 9 месяцев 2024 года</t>
    </r>
    <r>
      <rPr>
        <b/>
        <sz val="11"/>
        <color theme="1"/>
        <rFont val="Times New Roman"/>
        <family val="1"/>
        <charset val="204"/>
      </rPr>
      <t xml:space="preserve">          </t>
    </r>
  </si>
  <si>
    <t>Исполнение бюджета муниципального образования
городской округ Люберцы Московской области в разрезе муниципальных программ
за 9 месяцев 2024 года</t>
  </si>
  <si>
    <t>Фактическое исполнение по состоянию на 01.10.2023 года (ф.о. 0503117)</t>
  </si>
  <si>
    <t>Отклонения объема долга на 01.10.2024 к 01.01.2024</t>
  </si>
  <si>
    <t xml:space="preserve">По состоянию на 01.10.2024 </t>
  </si>
  <si>
    <r>
      <t xml:space="preserve">           Расходы бюджета исполнены в объем</t>
    </r>
    <r>
      <rPr>
        <sz val="10"/>
        <rFont val="Times New Roman"/>
        <family val="1"/>
        <charset val="204"/>
      </rPr>
      <t>е 13 206 288 тыс. рублей, что составляет 62,6% % от плановых годовых показателей.</t>
    </r>
  </si>
  <si>
    <t>Годовой план на 2024 год по РСД от 06.12.2023 №113/18 (в ред. РСД от 31.01.2024 №132/21, от 10.04.2024 №147/23, от 18.09.2024 №175/28)</t>
  </si>
  <si>
    <t>% исполнения годового плана на 2024 год по РСД от 06.12.2023 № 113/18 (в ред. РСД от 31.01.2024 №132/21, от 10.04.2024 №147/23, от 18.09.2024 №175/28)  по состоянию  на 01.10.2024 года</t>
  </si>
  <si>
    <t>Исполнение по разделам подразделам классификации расходов бюджета муниципального образования 
городской округ Люберцы Московской области за 9 месяцев 2024 года</t>
  </si>
  <si>
    <t>Годовой план на 2024 год по отчету об исполнении бюджета за 9 месяцев 2024 года (ф.о. 0503117)</t>
  </si>
  <si>
    <t>Фактическое исполнение по состоянию на 01.10.2024 года (ф.о.  0503117)</t>
  </si>
  <si>
    <t>Отклонение фактического исполнения на 01.10.2024  и  годового плана на 2024 по отчету об исполнении бюджета</t>
  </si>
  <si>
    <t>% исполнения годового плана на 2024 год по отчету об исполнении бюджета за 9 месяцев 2024 год по состоянию на 01.07.2024</t>
  </si>
  <si>
    <t xml:space="preserve">             Доходы бюджета муниципального образования городской округ Люберцы Московской области за 9 месяцев 2024 года составили 13 571 225 тыс. рублей или 64,2% от годовых плановых назначений.</t>
  </si>
  <si>
    <t>Годовой план на 2024 год по РСД от 06.12.2023 №113/18 (в ред. РСД от 31.01.2024 №132/21, от 10.04.2024 №147/23, от 18.09.2024 № 175/28)</t>
  </si>
  <si>
    <t>Годовой план на 2024 год по отчету об исполнении бюджета за 9 месяцев 2024 года (ф.о.0503117)</t>
  </si>
  <si>
    <t>Фактическое исполнение по состоянию на 01.10.2024 года (ф.о.0503117)</t>
  </si>
  <si>
    <t>% исполнения годового плана на 2024 год по РСД от 06.12.2023 № 113/18 (в ред. РСД от 31.01.2024 №132/21, от 10.04.2024 №147/23, от 18.09.2024 № 175/28 )  по состоянию  на 01.10.2024 года</t>
  </si>
  <si>
    <t>% исполнения годового плана на 2024 год по отчету об исполнении бюджета за 9 месяцев 2024 год по состоянию на 01.10.2024</t>
  </si>
  <si>
    <r>
      <t xml:space="preserve">        По итогам исполнения бюджета за 9 месяцев 2024 года сложился профицит бюджета в размере</t>
    </r>
    <r>
      <rPr>
        <sz val="11"/>
        <rFont val="Times New Roman"/>
        <family val="1"/>
        <charset val="204"/>
      </rPr>
      <t xml:space="preserve"> 364 937</t>
    </r>
    <r>
      <rPr>
        <sz val="11"/>
        <color rgb="FFFF0000"/>
        <rFont val="Times New Roman"/>
        <family val="1"/>
        <charset val="204"/>
      </rPr>
      <t xml:space="preserve"> </t>
    </r>
    <r>
      <rPr>
        <sz val="11"/>
        <color theme="1"/>
        <rFont val="Times New Roman"/>
        <family val="1"/>
        <charset val="204"/>
      </rPr>
      <t>тыс. рублей.</t>
    </r>
  </si>
  <si>
    <t xml:space="preserve">         Общая сумма долговых обязательств бюджета на 01.10.2024 составила 150 000 тыс.рублей.</t>
  </si>
  <si>
    <t>Дотации бюджетам бюджетной системы Российской Федерации</t>
  </si>
  <si>
    <t xml:space="preserve">         В бюджетной сфере округа в настоящее время трудится более 9 тысяч человек. Всего за 9 месяцев 2024 года расходы на выплату заработной платы муниципальных учреждений составили 4 312 744 тыс. руб. или 33% от общего объема расходов бюджета. Фактическая численность муниципальных служащих органов местного самоуправления муниципального образования городской округ Люберцы Московской области на 1октября 2024 года составила 161 человек, расходы на денежное содержание которых за 9 месяцев 2024 года составили  121 559  тыс. рублей.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</si>
</sst>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р_._-;\-* #,##0.00\ _р_._-;_-* &quot;-&quot;??\ _р_._-;_-@_-"/>
    <numFmt numFmtId="164" formatCode="#,##0.0"/>
    <numFmt numFmtId="165" formatCode="_-* #,##0\ _р_._-;\-* #,##0\ _р_._-;_-* &quot;-&quot;??\ _р_._-;_-@_-"/>
    <numFmt numFmtId="166" formatCode="0.0"/>
    <numFmt numFmtId="167" formatCode="000000"/>
  </numFmts>
  <fonts count="30" x14ac:knownFonts="1">
    <font>
      <sz val="11"/>
      <color theme="1"/>
      <name val="Calibri"/>
      <family val="2"/>
      <scheme val="minor"/>
    </font>
    <font>
      <sz val="11"/>
      <color indexed="8"/>
      <name val="Times New Roman"/>
      <family val="1"/>
      <charset val="204"/>
    </font>
    <font>
      <b/>
      <sz val="11"/>
      <color indexed="8"/>
      <name val="Times New Roman"/>
      <family val="1"/>
      <charset val="204"/>
    </font>
    <font>
      <sz val="11"/>
      <color indexed="8"/>
      <name val="Times New Roman"/>
      <family val="1"/>
      <charset val="204"/>
    </font>
    <font>
      <b/>
      <sz val="11"/>
      <color indexed="8"/>
      <name val="Times New Roman"/>
      <family val="1"/>
      <charset val="204"/>
    </font>
    <font>
      <sz val="11"/>
      <name val="Times New Roman CYR"/>
      <charset val="204"/>
    </font>
    <font>
      <sz val="8"/>
      <color indexed="8"/>
      <name val="Arial"/>
      <family val="2"/>
      <charset val="204"/>
    </font>
    <font>
      <b/>
      <sz val="12"/>
      <color indexed="8"/>
      <name val="Arial"/>
      <family val="2"/>
      <charset val="204"/>
    </font>
    <font>
      <b/>
      <sz val="10"/>
      <color indexed="8"/>
      <name val="Arial"/>
      <family val="2"/>
      <charset val="204"/>
    </font>
    <font>
      <sz val="8"/>
      <name val="Calibri"/>
      <family val="2"/>
    </font>
    <font>
      <sz val="10"/>
      <color indexed="8"/>
      <name val="Times New Roman"/>
      <family val="1"/>
      <charset val="204"/>
    </font>
    <font>
      <sz val="11"/>
      <color theme="1"/>
      <name val="Times New Roman"/>
      <family val="1"/>
      <charset val="204"/>
    </font>
    <font>
      <b/>
      <sz val="13"/>
      <color indexed="8"/>
      <name val="Times New Roman"/>
      <family val="1"/>
      <charset val="204"/>
    </font>
    <font>
      <sz val="11"/>
      <color theme="1"/>
      <name val="Calibri"/>
      <family val="2"/>
      <scheme val="minor"/>
    </font>
    <font>
      <b/>
      <sz val="11"/>
      <name val="Times New Roman"/>
      <family val="1"/>
      <charset val="204"/>
    </font>
    <font>
      <sz val="11"/>
      <name val="Times New Roman"/>
      <family val="1"/>
      <charset val="204"/>
    </font>
    <font>
      <sz val="10"/>
      <name val="Times New Roman"/>
      <family val="1"/>
      <charset val="204"/>
    </font>
    <font>
      <sz val="8"/>
      <color rgb="FF000000"/>
      <name val="Arial"/>
      <family val="2"/>
      <charset val="204"/>
    </font>
    <font>
      <sz val="12"/>
      <color theme="1"/>
      <name val="Times New Roman"/>
      <family val="1"/>
      <charset val="204"/>
    </font>
    <font>
      <sz val="10"/>
      <color theme="1"/>
      <name val="Times New Roman"/>
      <family val="1"/>
      <charset val="204"/>
    </font>
    <font>
      <sz val="11"/>
      <color rgb="FFFF0000"/>
      <name val="Times New Roman"/>
      <family val="1"/>
      <charset val="204"/>
    </font>
    <font>
      <b/>
      <sz val="11"/>
      <color theme="1"/>
      <name val="Times New Roman"/>
      <family val="1"/>
      <charset val="204"/>
    </font>
    <font>
      <sz val="11"/>
      <color rgb="FF000000"/>
      <name val="Times New Roman"/>
      <family val="1"/>
      <charset val="204"/>
    </font>
    <font>
      <b/>
      <sz val="11"/>
      <color theme="1"/>
      <name val="Calibri"/>
      <family val="2"/>
      <charset val="204"/>
      <scheme val="minor"/>
    </font>
    <font>
      <sz val="9"/>
      <color indexed="81"/>
      <name val="Tahoma"/>
      <family val="2"/>
      <charset val="204"/>
    </font>
    <font>
      <b/>
      <sz val="9"/>
      <color indexed="81"/>
      <name val="Tahoma"/>
      <family val="2"/>
      <charset val="204"/>
    </font>
    <font>
      <b/>
      <sz val="10.5"/>
      <color indexed="8"/>
      <name val="Times New Roman"/>
      <family val="1"/>
      <charset val="204"/>
    </font>
    <font>
      <sz val="10.5"/>
      <color indexed="8"/>
      <name val="Times New Roman"/>
      <family val="1"/>
      <charset val="204"/>
    </font>
    <font>
      <b/>
      <sz val="10.5"/>
      <color theme="1"/>
      <name val="Times New Roman"/>
      <family val="1"/>
      <charset val="204"/>
    </font>
    <font>
      <b/>
      <sz val="11"/>
      <color rgb="FF000000"/>
      <name val="Times New Roman"/>
      <family val="1"/>
      <charset val="204"/>
    </font>
  </fonts>
  <fills count="6">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rgb="FFE0F2F1"/>
        <bgColor rgb="FFEDE7F6"/>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diagonal/>
    </border>
    <border>
      <left style="thin">
        <color indexed="8"/>
      </left>
      <right/>
      <top/>
      <bottom style="thin">
        <color indexed="64"/>
      </bottom>
      <diagonal/>
    </border>
    <border>
      <left style="thin">
        <color indexed="64"/>
      </left>
      <right style="thin">
        <color indexed="64"/>
      </right>
      <top/>
      <bottom style="thin">
        <color indexed="64"/>
      </bottom>
      <diagonal/>
    </border>
  </borders>
  <cellStyleXfs count="15">
    <xf numFmtId="0" fontId="0" fillId="0" borderId="0"/>
    <xf numFmtId="0" fontId="6" fillId="0" borderId="0">
      <alignment horizontal="center" vertical="center" wrapText="1"/>
      <protection locked="0" hidden="1"/>
    </xf>
    <xf numFmtId="49" fontId="6" fillId="0" borderId="0">
      <alignment horizontal="left" vertical="center" wrapText="1"/>
      <protection locked="0" hidden="1"/>
    </xf>
    <xf numFmtId="0" fontId="6" fillId="0" borderId="0" applyProtection="0"/>
    <xf numFmtId="49" fontId="7" fillId="0" borderId="0">
      <alignment horizontal="center" vertical="top" wrapText="1"/>
      <protection locked="0" hidden="1"/>
    </xf>
    <xf numFmtId="49" fontId="8" fillId="0" borderId="0">
      <alignment horizontal="center" wrapText="1"/>
      <protection locked="0" hidden="1"/>
    </xf>
    <xf numFmtId="0" fontId="6" fillId="0" borderId="0">
      <alignment horizontal="center" vertical="top" wrapText="1"/>
      <protection locked="0" hidden="1"/>
    </xf>
    <xf numFmtId="0" fontId="6" fillId="0" borderId="0">
      <alignment horizontal="left" wrapText="1"/>
      <protection locked="0" hidden="1"/>
    </xf>
    <xf numFmtId="49" fontId="12" fillId="0" borderId="0">
      <alignment horizontal="center" vertical="top" wrapText="1"/>
      <protection locked="0" hidden="1"/>
    </xf>
    <xf numFmtId="0" fontId="6" fillId="0" borderId="0">
      <alignment horizontal="left" vertical="top" wrapText="1"/>
      <protection locked="0" hidden="1"/>
    </xf>
    <xf numFmtId="49" fontId="10" fillId="0" borderId="0">
      <alignment horizontal="right" vertical="top" wrapText="1"/>
      <protection locked="0" hidden="1"/>
    </xf>
    <xf numFmtId="0" fontId="6" fillId="0" borderId="0">
      <alignment horizontal="right" vertical="top" wrapText="1"/>
      <protection locked="0" hidden="1"/>
    </xf>
    <xf numFmtId="0" fontId="13" fillId="0" borderId="0"/>
    <xf numFmtId="0" fontId="17" fillId="4" borderId="3" applyNumberFormat="0" applyFont="0" applyBorder="0" applyAlignment="0" applyProtection="0">
      <alignment horizontal="left" wrapText="1"/>
    </xf>
    <xf numFmtId="43" fontId="13" fillId="0" borderId="0" applyFont="0" applyFill="0" applyBorder="0" applyAlignment="0" applyProtection="0"/>
  </cellStyleXfs>
  <cellXfs count="109">
    <xf numFmtId="0" fontId="0" fillId="0" borderId="0" xfId="0"/>
    <xf numFmtId="0" fontId="0" fillId="3" borderId="0" xfId="0" applyFill="1"/>
    <xf numFmtId="0" fontId="1" fillId="0" borderId="0" xfId="0" applyFont="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0" fontId="11" fillId="0" borderId="0" xfId="0" applyFont="1"/>
    <xf numFmtId="49" fontId="1" fillId="0" borderId="2" xfId="3" applyNumberFormat="1" applyFont="1" applyBorder="1" applyAlignment="1" applyProtection="1">
      <alignment horizontal="left" vertical="top" wrapText="1"/>
      <protection locked="0" hidden="1"/>
    </xf>
    <xf numFmtId="3" fontId="14" fillId="2" borderId="1" xfId="0" applyNumberFormat="1" applyFont="1" applyFill="1" applyBorder="1" applyAlignment="1">
      <alignment horizontal="center" vertical="center" wrapText="1"/>
    </xf>
    <xf numFmtId="3" fontId="15" fillId="0" borderId="1" xfId="0" applyNumberFormat="1" applyFont="1" applyBorder="1" applyAlignment="1">
      <alignment horizontal="center" vertical="center" wrapText="1"/>
    </xf>
    <xf numFmtId="3" fontId="15" fillId="0" borderId="1" xfId="0" applyNumberFormat="1" applyFont="1" applyBorder="1" applyAlignment="1">
      <alignment horizontal="center" vertical="center"/>
    </xf>
    <xf numFmtId="3" fontId="2" fillId="2" borderId="1" xfId="0" applyNumberFormat="1" applyFont="1" applyFill="1" applyBorder="1" applyAlignment="1">
      <alignment horizontal="center" vertical="center" wrapText="1"/>
    </xf>
    <xf numFmtId="3" fontId="2" fillId="0" borderId="1" xfId="0" applyNumberFormat="1" applyFont="1" applyBorder="1" applyAlignment="1">
      <alignment horizontal="center" vertical="center" wrapText="1"/>
    </xf>
    <xf numFmtId="3" fontId="2" fillId="2" borderId="4" xfId="0" applyNumberFormat="1" applyFont="1" applyFill="1" applyBorder="1" applyAlignment="1">
      <alignment horizontal="center" vertical="center" wrapText="1"/>
    </xf>
    <xf numFmtId="49" fontId="1" fillId="0" borderId="0" xfId="3" applyNumberFormat="1" applyFont="1" applyBorder="1" applyAlignment="1" applyProtection="1">
      <alignment horizontal="left" vertical="top" wrapText="1"/>
      <protection locked="0" hidden="1"/>
    </xf>
    <xf numFmtId="0" fontId="0" fillId="0" borderId="0" xfId="0" applyBorder="1"/>
    <xf numFmtId="0" fontId="0" fillId="0" borderId="0" xfId="0" applyBorder="1" applyAlignment="1">
      <alignment wrapText="1"/>
    </xf>
    <xf numFmtId="0" fontId="2" fillId="0" borderId="0" xfId="0" applyFont="1" applyBorder="1" applyAlignment="1">
      <alignment vertical="center" wrapText="1"/>
    </xf>
    <xf numFmtId="3" fontId="15" fillId="0" borderId="1" xfId="0" applyNumberFormat="1" applyFont="1" applyFill="1" applyBorder="1" applyAlignment="1">
      <alignment horizontal="center" vertical="center" wrapText="1"/>
    </xf>
    <xf numFmtId="0" fontId="0" fillId="0" borderId="0" xfId="0" applyBorder="1" applyAlignment="1">
      <alignment horizontal="center" wrapText="1"/>
    </xf>
    <xf numFmtId="0" fontId="11" fillId="0" borderId="0" xfId="0" applyFont="1" applyAlignment="1">
      <alignment horizontal="left" vertical="center" wrapText="1"/>
    </xf>
    <xf numFmtId="49" fontId="2" fillId="0" borderId="5" xfId="3" applyNumberFormat="1" applyFont="1" applyBorder="1" applyAlignment="1" applyProtection="1">
      <alignment horizontal="left" vertical="top" wrapText="1"/>
      <protection locked="0" hidden="1"/>
    </xf>
    <xf numFmtId="49" fontId="22" fillId="0" borderId="5" xfId="3" applyNumberFormat="1" applyFont="1" applyBorder="1" applyAlignment="1" applyProtection="1">
      <alignment horizontal="left" vertical="top" wrapText="1"/>
      <protection locked="0" hidden="1"/>
    </xf>
    <xf numFmtId="3" fontId="1" fillId="0" borderId="0" xfId="3" applyNumberFormat="1" applyFont="1" applyBorder="1" applyAlignment="1" applyProtection="1">
      <alignment horizontal="left" vertical="top" wrapText="1"/>
      <protection locked="0" hidden="1"/>
    </xf>
    <xf numFmtId="0" fontId="11" fillId="0" borderId="0" xfId="0" applyFont="1" applyAlignment="1">
      <alignment horizontal="left" vertical="center" wrapText="1"/>
    </xf>
    <xf numFmtId="0" fontId="0" fillId="0" borderId="1" xfId="0" applyBorder="1"/>
    <xf numFmtId="0" fontId="2" fillId="2" borderId="10" xfId="0" applyFont="1" applyFill="1" applyBorder="1" applyAlignment="1">
      <alignment vertical="center" wrapText="1"/>
    </xf>
    <xf numFmtId="0" fontId="3" fillId="3" borderId="10" xfId="0" applyFont="1" applyFill="1" applyBorder="1" applyAlignment="1">
      <alignment vertical="center" wrapText="1"/>
    </xf>
    <xf numFmtId="0" fontId="1" fillId="3" borderId="10" xfId="0" applyFont="1" applyFill="1" applyBorder="1" applyAlignment="1">
      <alignment vertical="center" wrapText="1"/>
    </xf>
    <xf numFmtId="0" fontId="5" fillId="0" borderId="10" xfId="0" applyFont="1" applyBorder="1" applyAlignment="1">
      <alignment horizontal="justify" vertical="top" wrapText="1"/>
    </xf>
    <xf numFmtId="0" fontId="1" fillId="3" borderId="10" xfId="0" applyFont="1" applyFill="1" applyBorder="1" applyAlignment="1">
      <alignment horizontal="justify" vertical="center" wrapText="1"/>
    </xf>
    <xf numFmtId="49" fontId="2" fillId="0" borderId="0" xfId="3" applyNumberFormat="1" applyFont="1" applyBorder="1" applyAlignment="1" applyProtection="1">
      <alignment horizontal="left" vertical="top" wrapText="1"/>
      <protection locked="0" hidden="1"/>
    </xf>
    <xf numFmtId="49" fontId="22" fillId="0" borderId="0" xfId="3" applyNumberFormat="1" applyFont="1" applyBorder="1" applyAlignment="1" applyProtection="1">
      <alignment horizontal="left" vertical="top" wrapText="1"/>
      <protection locked="0" hidden="1"/>
    </xf>
    <xf numFmtId="0" fontId="1" fillId="3" borderId="1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0" borderId="1" xfId="0" applyFont="1" applyBorder="1" applyAlignment="1">
      <alignment wrapText="1"/>
    </xf>
    <xf numFmtId="3" fontId="14" fillId="0" borderId="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0" fontId="23" fillId="0" borderId="0" xfId="0" applyFont="1"/>
    <xf numFmtId="49" fontId="1" fillId="0" borderId="0" xfId="3" applyNumberFormat="1" applyFont="1" applyBorder="1" applyAlignment="1" applyProtection="1">
      <alignment horizontal="center" vertical="top" wrapText="1"/>
      <protection locked="0" hidden="1"/>
    </xf>
    <xf numFmtId="164" fontId="15" fillId="0" borderId="0" xfId="0" applyNumberFormat="1" applyFont="1" applyBorder="1" applyAlignment="1">
      <alignment horizontal="center" vertical="center" wrapText="1"/>
    </xf>
    <xf numFmtId="49" fontId="1" fillId="0" borderId="1" xfId="3" applyNumberFormat="1" applyFont="1" applyBorder="1" applyAlignment="1" applyProtection="1">
      <alignment horizontal="center" vertical="top" wrapText="1"/>
      <protection locked="0" hidden="1"/>
    </xf>
    <xf numFmtId="1" fontId="2"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1" fontId="2"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3" fontId="1" fillId="0" borderId="1" xfId="3" applyNumberFormat="1" applyFont="1" applyBorder="1" applyAlignment="1" applyProtection="1">
      <alignment horizontal="center" vertical="center" wrapText="1"/>
      <protection locked="0" hidden="1"/>
    </xf>
    <xf numFmtId="0" fontId="23" fillId="0" borderId="1" xfId="0" applyFont="1" applyBorder="1"/>
    <xf numFmtId="49" fontId="0" fillId="0" borderId="1" xfId="0" applyNumberFormat="1" applyBorder="1" applyAlignment="1">
      <alignment horizontal="center" vertical="center"/>
    </xf>
    <xf numFmtId="49" fontId="23" fillId="0" borderId="1" xfId="0" applyNumberFormat="1" applyFont="1" applyBorder="1" applyAlignment="1">
      <alignment horizontal="center" vertical="center"/>
    </xf>
    <xf numFmtId="49" fontId="23" fillId="0" borderId="1" xfId="0" applyNumberFormat="1" applyFont="1" applyBorder="1" applyAlignment="1">
      <alignment horizontal="center"/>
    </xf>
    <xf numFmtId="165" fontId="2" fillId="2" borderId="10" xfId="14" applyNumberFormat="1" applyFont="1" applyFill="1" applyBorder="1" applyAlignment="1">
      <alignment vertical="center" wrapText="1"/>
    </xf>
    <xf numFmtId="165" fontId="3" fillId="3" borderId="10" xfId="14" applyNumberFormat="1" applyFont="1" applyFill="1" applyBorder="1" applyAlignment="1">
      <alignment vertical="center" wrapText="1"/>
    </xf>
    <xf numFmtId="165" fontId="11" fillId="0" borderId="1" xfId="14" applyNumberFormat="1" applyFont="1" applyBorder="1" applyAlignment="1">
      <alignment vertical="center" wrapText="1"/>
    </xf>
    <xf numFmtId="165" fontId="1" fillId="3" borderId="10" xfId="14" applyNumberFormat="1" applyFont="1" applyFill="1" applyBorder="1" applyAlignment="1">
      <alignment vertical="center" wrapText="1"/>
    </xf>
    <xf numFmtId="166" fontId="0" fillId="0" borderId="0" xfId="0" applyNumberFormat="1"/>
    <xf numFmtId="166" fontId="1" fillId="0" borderId="1" xfId="0" applyNumberFormat="1" applyFont="1" applyBorder="1" applyAlignment="1">
      <alignment horizontal="center" vertical="center" wrapText="1"/>
    </xf>
    <xf numFmtId="166" fontId="0" fillId="0" borderId="0" xfId="0" applyNumberFormat="1" applyBorder="1" applyAlignment="1">
      <alignment horizontal="center" wrapText="1"/>
    </xf>
    <xf numFmtId="166" fontId="2" fillId="0" borderId="1" xfId="0" applyNumberFormat="1" applyFont="1" applyBorder="1" applyAlignment="1">
      <alignment horizontal="center" vertical="center" wrapText="1"/>
    </xf>
    <xf numFmtId="166" fontId="2" fillId="0"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166" fontId="11" fillId="0" borderId="0" xfId="0" applyNumberFormat="1" applyFont="1" applyAlignment="1">
      <alignment horizontal="left" vertical="center" wrapText="1"/>
    </xf>
    <xf numFmtId="166" fontId="1" fillId="0" borderId="0" xfId="3" applyNumberFormat="1" applyFont="1" applyBorder="1" applyAlignment="1" applyProtection="1">
      <alignment horizontal="center" vertical="top" wrapText="1"/>
      <protection locked="0" hidden="1"/>
    </xf>
    <xf numFmtId="166" fontId="2" fillId="0" borderId="0" xfId="3" applyNumberFormat="1" applyFont="1" applyBorder="1" applyAlignment="1" applyProtection="1">
      <alignment horizontal="left" vertical="top" wrapText="1"/>
      <protection locked="0" hidden="1"/>
    </xf>
    <xf numFmtId="166" fontId="22" fillId="0" borderId="0" xfId="3" applyNumberFormat="1" applyFont="1" applyBorder="1" applyAlignment="1" applyProtection="1">
      <alignment horizontal="left" vertical="top" wrapText="1"/>
      <protection locked="0" hidden="1"/>
    </xf>
    <xf numFmtId="166" fontId="1" fillId="0" borderId="0" xfId="3" applyNumberFormat="1" applyFont="1" applyBorder="1" applyAlignment="1" applyProtection="1">
      <alignment horizontal="left" vertical="top" wrapText="1"/>
      <protection locked="0" hidden="1"/>
    </xf>
    <xf numFmtId="0" fontId="0" fillId="0" borderId="0" xfId="0" applyFont="1"/>
    <xf numFmtId="3" fontId="15" fillId="0" borderId="6" xfId="0" applyNumberFormat="1" applyFont="1" applyBorder="1" applyAlignment="1">
      <alignment horizontal="center" vertical="center" wrapText="1"/>
    </xf>
    <xf numFmtId="3" fontId="1" fillId="0" borderId="1" xfId="3" applyNumberFormat="1" applyFont="1" applyBorder="1" applyAlignment="1" applyProtection="1">
      <alignment horizontal="center" vertical="top" wrapText="1"/>
      <protection locked="0" hidden="1"/>
    </xf>
    <xf numFmtId="164" fontId="15" fillId="0" borderId="13" xfId="0" applyNumberFormat="1" applyFont="1" applyBorder="1" applyAlignment="1">
      <alignment horizontal="center" vertical="center" wrapText="1"/>
    </xf>
    <xf numFmtId="164" fontId="15" fillId="0" borderId="1" xfId="0" applyNumberFormat="1" applyFont="1" applyBorder="1" applyAlignment="1">
      <alignment horizontal="center" vertical="center" wrapText="1"/>
    </xf>
    <xf numFmtId="165" fontId="0" fillId="0" borderId="0" xfId="0" applyNumberFormat="1"/>
    <xf numFmtId="0" fontId="1" fillId="5" borderId="1" xfId="0" applyFont="1" applyFill="1" applyBorder="1" applyAlignment="1">
      <alignment horizontal="center" vertical="center" wrapText="1"/>
    </xf>
    <xf numFmtId="165" fontId="3" fillId="3" borderId="10" xfId="14" applyNumberFormat="1"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0" fillId="0" borderId="0" xfId="0" applyFill="1"/>
    <xf numFmtId="3" fontId="2" fillId="5" borderId="1" xfId="0" applyNumberFormat="1" applyFont="1" applyFill="1" applyBorder="1" applyAlignment="1">
      <alignment horizontal="center" vertical="center" wrapText="1"/>
    </xf>
    <xf numFmtId="167" fontId="27" fillId="3" borderId="10" xfId="0" applyNumberFormat="1" applyFont="1" applyFill="1" applyBorder="1" applyAlignment="1">
      <alignment horizontal="center" vertical="center" wrapText="1"/>
    </xf>
    <xf numFmtId="49" fontId="28" fillId="0" borderId="1" xfId="0" applyNumberFormat="1" applyFont="1" applyBorder="1" applyAlignment="1">
      <alignment horizontal="center" vertical="center"/>
    </xf>
    <xf numFmtId="3" fontId="1" fillId="5" borderId="1" xfId="0" applyNumberFormat="1" applyFont="1" applyFill="1" applyBorder="1" applyAlignment="1">
      <alignment horizontal="center" vertical="center" wrapText="1"/>
    </xf>
    <xf numFmtId="165" fontId="1" fillId="5" borderId="10" xfId="14" applyNumberFormat="1" applyFont="1" applyFill="1" applyBorder="1" applyAlignment="1">
      <alignment vertical="center" wrapText="1"/>
    </xf>
    <xf numFmtId="49" fontId="1" fillId="0" borderId="7" xfId="3" applyNumberFormat="1" applyFont="1" applyBorder="1" applyAlignment="1" applyProtection="1">
      <alignment horizontal="center" vertical="top" wrapText="1"/>
      <protection locked="0" hidden="1"/>
    </xf>
    <xf numFmtId="49" fontId="1" fillId="0" borderId="5" xfId="3" applyNumberFormat="1" applyFont="1" applyBorder="1" applyAlignment="1" applyProtection="1">
      <alignment horizontal="center" vertical="top" wrapText="1"/>
      <protection locked="0" hidden="1"/>
    </xf>
    <xf numFmtId="49" fontId="1" fillId="0" borderId="0" xfId="3" applyNumberFormat="1" applyFont="1" applyBorder="1" applyAlignment="1" applyProtection="1">
      <alignment horizontal="center" vertical="top" wrapText="1"/>
      <protection locked="0" hidden="1"/>
    </xf>
    <xf numFmtId="0" fontId="18" fillId="0" borderId="0" xfId="0" applyFont="1" applyAlignment="1">
      <alignment horizontal="center" vertical="center" wrapText="1"/>
    </xf>
    <xf numFmtId="0" fontId="11" fillId="5" borderId="0" xfId="0" applyFont="1" applyFill="1" applyAlignment="1">
      <alignment horizontal="left" vertical="center" wrapText="1"/>
    </xf>
    <xf numFmtId="0" fontId="21" fillId="0" borderId="0" xfId="0" applyFont="1" applyBorder="1" applyAlignment="1">
      <alignment horizontal="center" wrapText="1"/>
    </xf>
    <xf numFmtId="0" fontId="19" fillId="5" borderId="0" xfId="0" applyFont="1" applyFill="1" applyAlignment="1">
      <alignment horizontal="left" vertical="center"/>
    </xf>
    <xf numFmtId="0" fontId="15" fillId="0" borderId="0" xfId="0" applyFont="1" applyFill="1" applyAlignment="1">
      <alignment horizontal="left" vertical="center" wrapText="1"/>
    </xf>
    <xf numFmtId="0" fontId="21" fillId="0" borderId="0" xfId="0" applyFont="1" applyFill="1" applyAlignment="1">
      <alignment horizontal="center" vertical="center"/>
    </xf>
    <xf numFmtId="49" fontId="1" fillId="0" borderId="11" xfId="3" applyNumberFormat="1" applyFont="1" applyBorder="1" applyAlignment="1" applyProtection="1">
      <alignment horizontal="center" vertical="top" wrapText="1"/>
      <protection locked="0" hidden="1"/>
    </xf>
    <xf numFmtId="49" fontId="1" fillId="0" borderId="12" xfId="3" applyNumberFormat="1" applyFont="1" applyBorder="1" applyAlignment="1" applyProtection="1">
      <alignment horizontal="center" vertical="top" wrapText="1"/>
      <protection locked="0" hidden="1"/>
    </xf>
    <xf numFmtId="49" fontId="1" fillId="0" borderId="8" xfId="3" applyNumberFormat="1" applyFont="1" applyBorder="1" applyAlignment="1" applyProtection="1">
      <alignment horizontal="center" vertical="top" wrapText="1"/>
      <protection locked="0" hidden="1"/>
    </xf>
    <xf numFmtId="49" fontId="1" fillId="0" borderId="9" xfId="3" applyNumberFormat="1" applyFont="1" applyBorder="1" applyAlignment="1" applyProtection="1">
      <alignment horizontal="center" vertical="top" wrapText="1"/>
      <protection locked="0" hidden="1"/>
    </xf>
    <xf numFmtId="49" fontId="1" fillId="0" borderId="1" xfId="3" applyNumberFormat="1" applyFont="1" applyBorder="1" applyAlignment="1" applyProtection="1">
      <alignment horizontal="center" vertical="top" wrapText="1"/>
      <protection locked="0" hidden="1"/>
    </xf>
    <xf numFmtId="0" fontId="3" fillId="0" borderId="1" xfId="0" applyFont="1" applyBorder="1" applyAlignment="1">
      <alignment horizontal="center" vertical="center" wrapText="1"/>
    </xf>
    <xf numFmtId="49" fontId="1" fillId="0" borderId="1" xfId="3" applyNumberFormat="1" applyFont="1" applyBorder="1" applyAlignment="1" applyProtection="1">
      <alignment horizontal="left" vertical="top" wrapText="1"/>
      <protection locked="0" hidden="1"/>
    </xf>
    <xf numFmtId="0" fontId="1" fillId="0" borderId="1" xfId="3" applyFont="1" applyBorder="1" applyAlignment="1" applyProtection="1">
      <alignment horizontal="left" vertical="top" wrapText="1"/>
      <protection locked="0" hidden="1"/>
    </xf>
    <xf numFmtId="0" fontId="2" fillId="0" borderId="1" xfId="0" applyFont="1" applyBorder="1" applyAlignment="1">
      <alignment horizontal="left" vertical="center" wrapText="1"/>
    </xf>
  </cellXfs>
  <cellStyles count="15">
    <cellStyle name="2" xfId="13" xr:uid="{ED5D654A-07D4-4550-AC48-AB0D64BC1853}"/>
    <cellStyle name="Денежный [0] 2" xfId="1" xr:uid="{00000000-0005-0000-0000-000000000000}"/>
    <cellStyle name="Денежный [0] 3" xfId="10" xr:uid="{00000000-0005-0000-0000-000001000000}"/>
    <cellStyle name="Денежный 2" xfId="2" xr:uid="{00000000-0005-0000-0000-000002000000}"/>
    <cellStyle name="Денежный 3" xfId="9" xr:uid="{00000000-0005-0000-0000-000003000000}"/>
    <cellStyle name="Обычный" xfId="0" builtinId="0"/>
    <cellStyle name="Обычный 2" xfId="3" xr:uid="{00000000-0005-0000-0000-000005000000}"/>
    <cellStyle name="Обычный 3" xfId="12" xr:uid="{00000000-0005-0000-0000-000006000000}"/>
    <cellStyle name="Процентный 2" xfId="4" xr:uid="{00000000-0005-0000-0000-000007000000}"/>
    <cellStyle name="Процентный 3" xfId="11" xr:uid="{00000000-0005-0000-0000-000008000000}"/>
    <cellStyle name="Финансовый" xfId="14" builtinId="3"/>
    <cellStyle name="Финансовый [0] 2" xfId="5" xr:uid="{00000000-0005-0000-0000-000009000000}"/>
    <cellStyle name="Финансовый [0] 3" xfId="8" xr:uid="{00000000-0005-0000-0000-00000A000000}"/>
    <cellStyle name="Финансовый 2" xfId="6" xr:uid="{00000000-0005-0000-0000-00000B000000}"/>
    <cellStyle name="Финансовый 3" xfId="7" xr:uid="{00000000-0005-0000-0000-00000C000000}"/>
  </cellStyles>
  <dxfs count="0"/>
  <tableStyles count="0" defaultTableStyle="TableStyleMedium2" defaultPivotStyle="PivotStyleMedium9"/>
  <colors>
    <mruColors>
      <color rgb="FF6699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9"/>
  <sheetViews>
    <sheetView tabSelected="1" topLeftCell="A76" zoomScale="90" zoomScaleNormal="90" workbookViewId="0">
      <selection activeCell="D113" sqref="D113:D114"/>
    </sheetView>
  </sheetViews>
  <sheetFormatPr defaultRowHeight="15" x14ac:dyDescent="0.25"/>
  <cols>
    <col min="1" max="1" width="21.140625" customWidth="1"/>
    <col min="2" max="2" width="39.5703125" customWidth="1"/>
    <col min="3" max="7" width="17.28515625" customWidth="1"/>
    <col min="8" max="8" width="17.28515625" style="63" customWidth="1"/>
    <col min="9" max="9" width="17.28515625" customWidth="1"/>
    <col min="10" max="10" width="19.28515625" customWidth="1"/>
    <col min="12" max="12" width="44.28515625" customWidth="1"/>
    <col min="13" max="13" width="22.42578125" customWidth="1"/>
  </cols>
  <sheetData>
    <row r="1" spans="1:10" ht="70.5" customHeight="1" x14ac:dyDescent="0.25">
      <c r="B1" s="94" t="s">
        <v>177</v>
      </c>
      <c r="C1" s="94"/>
      <c r="D1" s="94"/>
      <c r="E1" s="94"/>
      <c r="F1" s="94"/>
      <c r="G1" s="94"/>
      <c r="H1" s="94"/>
      <c r="I1" s="94"/>
      <c r="J1" s="94"/>
    </row>
    <row r="2" spans="1:10" ht="48" customHeight="1" x14ac:dyDescent="0.25">
      <c r="B2" s="95" t="s">
        <v>191</v>
      </c>
      <c r="C2" s="95"/>
      <c r="D2" s="95"/>
      <c r="E2" s="95"/>
      <c r="F2" s="95"/>
      <c r="G2" s="95"/>
      <c r="H2" s="95"/>
      <c r="I2" s="95"/>
      <c r="J2" s="95"/>
    </row>
    <row r="3" spans="1:10" ht="40.5" customHeight="1" x14ac:dyDescent="0.25">
      <c r="B3" s="96" t="s">
        <v>178</v>
      </c>
      <c r="C3" s="96"/>
      <c r="D3" s="96"/>
      <c r="E3" s="96"/>
      <c r="F3" s="96"/>
      <c r="G3" s="96"/>
      <c r="H3" s="96"/>
      <c r="I3" s="96"/>
      <c r="J3" s="96"/>
    </row>
    <row r="4" spans="1:10" x14ac:dyDescent="0.25">
      <c r="I4" s="85"/>
      <c r="J4" t="s">
        <v>65</v>
      </c>
    </row>
    <row r="5" spans="1:10" ht="210" x14ac:dyDescent="0.25">
      <c r="A5" s="3" t="s">
        <v>75</v>
      </c>
      <c r="B5" s="3" t="s">
        <v>52</v>
      </c>
      <c r="C5" s="81" t="s">
        <v>192</v>
      </c>
      <c r="D5" s="81" t="s">
        <v>193</v>
      </c>
      <c r="E5" s="81" t="s">
        <v>194</v>
      </c>
      <c r="F5" s="36" t="s">
        <v>189</v>
      </c>
      <c r="G5" s="4" t="s">
        <v>195</v>
      </c>
      <c r="H5" s="64" t="s">
        <v>196</v>
      </c>
      <c r="I5" s="81" t="s">
        <v>180</v>
      </c>
      <c r="J5" s="4" t="s">
        <v>76</v>
      </c>
    </row>
    <row r="6" spans="1:10" x14ac:dyDescent="0.25">
      <c r="A6" s="3">
        <v>1</v>
      </c>
      <c r="B6" s="35">
        <v>2</v>
      </c>
      <c r="C6" s="35">
        <v>3</v>
      </c>
      <c r="D6" s="35">
        <v>4</v>
      </c>
      <c r="E6" s="4">
        <v>5</v>
      </c>
      <c r="F6" s="4">
        <v>6</v>
      </c>
      <c r="G6" s="4">
        <v>7</v>
      </c>
      <c r="H6" s="53">
        <v>8</v>
      </c>
      <c r="I6" s="36">
        <v>9</v>
      </c>
      <c r="J6" s="4">
        <v>10</v>
      </c>
    </row>
    <row r="7" spans="1:10" ht="28.5" x14ac:dyDescent="0.25">
      <c r="A7" s="83" t="s">
        <v>139</v>
      </c>
      <c r="B7" s="28" t="s">
        <v>0</v>
      </c>
      <c r="C7" s="59">
        <f t="shared" ref="C7" si="0">SUM(C8:C19)</f>
        <v>9624649</v>
      </c>
      <c r="D7" s="59">
        <f t="shared" ref="D7:E7" si="1">SUM(D8:D19)</f>
        <v>9624649</v>
      </c>
      <c r="E7" s="10">
        <f t="shared" si="1"/>
        <v>6398701</v>
      </c>
      <c r="F7" s="10">
        <f>E7-D7</f>
        <v>-3225948</v>
      </c>
      <c r="G7" s="10">
        <f>SUM(E7/C7*100)</f>
        <v>66.482434839961428</v>
      </c>
      <c r="H7" s="10">
        <f>SUM(E7/D7*100)</f>
        <v>66.482434839961428</v>
      </c>
      <c r="I7" s="10">
        <f t="shared" ref="I7" si="2">SUM(I8:I19)</f>
        <v>4562212</v>
      </c>
      <c r="J7" s="10">
        <f>SUM(E7/I7*100)</f>
        <v>140.25435468584101</v>
      </c>
    </row>
    <row r="8" spans="1:10" x14ac:dyDescent="0.25">
      <c r="A8" s="84" t="s">
        <v>138</v>
      </c>
      <c r="B8" s="29" t="s">
        <v>1</v>
      </c>
      <c r="C8" s="60">
        <v>3163000</v>
      </c>
      <c r="D8" s="60">
        <v>3163000</v>
      </c>
      <c r="E8" s="12">
        <v>2227391</v>
      </c>
      <c r="F8" s="12">
        <f t="shared" ref="F8:F27" si="3">E8-D8</f>
        <v>-935609</v>
      </c>
      <c r="G8" s="12">
        <f t="shared" ref="G8:H27" si="4">SUM(E8/C8*100)</f>
        <v>70.420202339551068</v>
      </c>
      <c r="H8" s="12">
        <f t="shared" ref="H8:H27" si="5">SUM(E8/D8*100)</f>
        <v>70.420202339551068</v>
      </c>
      <c r="I8" s="12">
        <v>1309643</v>
      </c>
      <c r="J8" s="12">
        <f t="shared" ref="J8:J27" si="6">SUM(E8/I8*100)</f>
        <v>170.07619633747518</v>
      </c>
    </row>
    <row r="9" spans="1:10" ht="47.25" customHeight="1" x14ac:dyDescent="0.25">
      <c r="A9" s="84" t="s">
        <v>140</v>
      </c>
      <c r="B9" s="37" t="s">
        <v>64</v>
      </c>
      <c r="C9" s="61">
        <v>39546</v>
      </c>
      <c r="D9" s="61">
        <v>39546</v>
      </c>
      <c r="E9" s="12">
        <v>26888</v>
      </c>
      <c r="F9" s="12">
        <f t="shared" si="3"/>
        <v>-12658</v>
      </c>
      <c r="G9" s="12">
        <f t="shared" si="4"/>
        <v>67.991705861528345</v>
      </c>
      <c r="H9" s="12">
        <f t="shared" si="5"/>
        <v>67.991705861528345</v>
      </c>
      <c r="I9" s="12">
        <v>27018</v>
      </c>
      <c r="J9" s="12">
        <f t="shared" si="6"/>
        <v>99.518839292323634</v>
      </c>
    </row>
    <row r="10" spans="1:10" x14ac:dyDescent="0.25">
      <c r="A10" s="84" t="s">
        <v>141</v>
      </c>
      <c r="B10" s="29" t="s">
        <v>2</v>
      </c>
      <c r="C10" s="60">
        <v>3139549</v>
      </c>
      <c r="D10" s="60">
        <v>3139549</v>
      </c>
      <c r="E10" s="12">
        <v>2428364</v>
      </c>
      <c r="F10" s="12">
        <f t="shared" si="3"/>
        <v>-711185</v>
      </c>
      <c r="G10" s="12">
        <f t="shared" si="4"/>
        <v>77.347542592901092</v>
      </c>
      <c r="H10" s="12">
        <f t="shared" si="5"/>
        <v>77.347542592901092</v>
      </c>
      <c r="I10" s="12">
        <v>1632019</v>
      </c>
      <c r="J10" s="12">
        <f t="shared" si="6"/>
        <v>148.7950814298118</v>
      </c>
    </row>
    <row r="11" spans="1:10" x14ac:dyDescent="0.25">
      <c r="A11" s="84" t="s">
        <v>142</v>
      </c>
      <c r="B11" s="30" t="s">
        <v>54</v>
      </c>
      <c r="C11" s="62">
        <v>1705655</v>
      </c>
      <c r="D11" s="62">
        <v>1705655</v>
      </c>
      <c r="E11" s="12">
        <v>927912</v>
      </c>
      <c r="F11" s="12">
        <f t="shared" si="3"/>
        <v>-777743</v>
      </c>
      <c r="G11" s="12">
        <f t="shared" si="4"/>
        <v>54.402091865002014</v>
      </c>
      <c r="H11" s="12">
        <f t="shared" si="5"/>
        <v>54.402091865002014</v>
      </c>
      <c r="I11" s="12">
        <v>856852</v>
      </c>
      <c r="J11" s="12">
        <f t="shared" si="6"/>
        <v>108.29314747470976</v>
      </c>
    </row>
    <row r="12" spans="1:10" x14ac:dyDescent="0.25">
      <c r="A12" s="84" t="s">
        <v>143</v>
      </c>
      <c r="B12" s="29" t="s">
        <v>3</v>
      </c>
      <c r="C12" s="60">
        <v>100430</v>
      </c>
      <c r="D12" s="60">
        <v>100430</v>
      </c>
      <c r="E12" s="12">
        <v>83074</v>
      </c>
      <c r="F12" s="12">
        <f t="shared" si="3"/>
        <v>-17356</v>
      </c>
      <c r="G12" s="12">
        <f t="shared" si="4"/>
        <v>82.718311261575224</v>
      </c>
      <c r="H12" s="12">
        <f t="shared" si="5"/>
        <v>82.718311261575224</v>
      </c>
      <c r="I12" s="12">
        <v>50646</v>
      </c>
      <c r="J12" s="12">
        <f t="shared" si="6"/>
        <v>164.02874856849505</v>
      </c>
    </row>
    <row r="13" spans="1:10" ht="45" x14ac:dyDescent="0.25">
      <c r="A13" s="84" t="s">
        <v>144</v>
      </c>
      <c r="B13" s="30" t="s">
        <v>137</v>
      </c>
      <c r="C13" s="62"/>
      <c r="D13" s="62"/>
      <c r="E13" s="12">
        <v>-61</v>
      </c>
      <c r="F13" s="12"/>
      <c r="G13" s="12"/>
      <c r="H13" s="12"/>
      <c r="I13" s="12">
        <v>132</v>
      </c>
      <c r="J13" s="12"/>
    </row>
    <row r="14" spans="1:10" ht="45" x14ac:dyDescent="0.25">
      <c r="A14" s="84" t="s">
        <v>145</v>
      </c>
      <c r="B14" s="29" t="s">
        <v>4</v>
      </c>
      <c r="C14" s="60">
        <v>467315</v>
      </c>
      <c r="D14" s="60">
        <v>467315</v>
      </c>
      <c r="E14" s="12">
        <v>327285</v>
      </c>
      <c r="F14" s="12">
        <f t="shared" si="3"/>
        <v>-140030</v>
      </c>
      <c r="G14" s="12">
        <f t="shared" si="4"/>
        <v>70.035201095620721</v>
      </c>
      <c r="H14" s="12">
        <f t="shared" si="5"/>
        <v>70.035201095620721</v>
      </c>
      <c r="I14" s="12">
        <v>314311</v>
      </c>
      <c r="J14" s="12">
        <f t="shared" si="6"/>
        <v>104.12775881213194</v>
      </c>
    </row>
    <row r="15" spans="1:10" ht="30" x14ac:dyDescent="0.25">
      <c r="A15" s="84" t="s">
        <v>146</v>
      </c>
      <c r="B15" s="29" t="s">
        <v>5</v>
      </c>
      <c r="C15" s="60">
        <v>7341</v>
      </c>
      <c r="D15" s="60">
        <v>7341</v>
      </c>
      <c r="E15" s="12">
        <v>3886</v>
      </c>
      <c r="F15" s="12">
        <f t="shared" si="3"/>
        <v>-3455</v>
      </c>
      <c r="G15" s="12">
        <f t="shared" si="4"/>
        <v>52.935567361394909</v>
      </c>
      <c r="H15" s="12">
        <f t="shared" si="5"/>
        <v>52.935567361394909</v>
      </c>
      <c r="I15" s="12">
        <v>5141</v>
      </c>
      <c r="J15" s="12">
        <f t="shared" si="6"/>
        <v>75.588406924722818</v>
      </c>
    </row>
    <row r="16" spans="1:10" ht="30" x14ac:dyDescent="0.25">
      <c r="A16" s="84" t="s">
        <v>147</v>
      </c>
      <c r="B16" s="29" t="s">
        <v>6</v>
      </c>
      <c r="C16" s="60">
        <v>95455</v>
      </c>
      <c r="D16" s="60">
        <v>95455</v>
      </c>
      <c r="E16" s="12">
        <v>65263</v>
      </c>
      <c r="F16" s="12">
        <f t="shared" si="3"/>
        <v>-30192</v>
      </c>
      <c r="G16" s="12">
        <f t="shared" si="4"/>
        <v>68.370436331255576</v>
      </c>
      <c r="H16" s="12">
        <f t="shared" si="5"/>
        <v>68.370436331255576</v>
      </c>
      <c r="I16" s="12">
        <v>36012</v>
      </c>
      <c r="J16" s="12">
        <f t="shared" si="6"/>
        <v>181.22570254359658</v>
      </c>
    </row>
    <row r="17" spans="1:10" ht="30" x14ac:dyDescent="0.25">
      <c r="A17" s="84" t="s">
        <v>148</v>
      </c>
      <c r="B17" s="29" t="s">
        <v>7</v>
      </c>
      <c r="C17" s="60">
        <v>254220</v>
      </c>
      <c r="D17" s="60">
        <v>254220</v>
      </c>
      <c r="E17" s="12">
        <v>187705</v>
      </c>
      <c r="F17" s="12">
        <f t="shared" si="3"/>
        <v>-66515</v>
      </c>
      <c r="G17" s="12">
        <f t="shared" si="4"/>
        <v>73.835654157816066</v>
      </c>
      <c r="H17" s="12">
        <f t="shared" si="5"/>
        <v>73.835654157816066</v>
      </c>
      <c r="I17" s="12">
        <v>195502</v>
      </c>
      <c r="J17" s="12">
        <f t="shared" si="6"/>
        <v>96.011805505826032</v>
      </c>
    </row>
    <row r="18" spans="1:10" x14ac:dyDescent="0.25">
      <c r="A18" s="84" t="s">
        <v>149</v>
      </c>
      <c r="B18" s="29" t="s">
        <v>8</v>
      </c>
      <c r="C18" s="60">
        <v>43740</v>
      </c>
      <c r="D18" s="60">
        <v>43740</v>
      </c>
      <c r="E18" s="12">
        <v>41744</v>
      </c>
      <c r="F18" s="12">
        <f t="shared" si="3"/>
        <v>-1996</v>
      </c>
      <c r="G18" s="12">
        <f t="shared" si="4"/>
        <v>95.436671239140381</v>
      </c>
      <c r="H18" s="12">
        <f t="shared" si="5"/>
        <v>95.436671239140381</v>
      </c>
      <c r="I18" s="12">
        <v>87954</v>
      </c>
      <c r="J18" s="12">
        <f t="shared" si="6"/>
        <v>47.461172885826677</v>
      </c>
    </row>
    <row r="19" spans="1:10" x14ac:dyDescent="0.25">
      <c r="A19" s="84" t="s">
        <v>150</v>
      </c>
      <c r="B19" s="29" t="s">
        <v>9</v>
      </c>
      <c r="C19" s="60">
        <v>608398</v>
      </c>
      <c r="D19" s="60">
        <v>608398</v>
      </c>
      <c r="E19" s="12">
        <v>79250</v>
      </c>
      <c r="F19" s="12">
        <f t="shared" si="3"/>
        <v>-529148</v>
      </c>
      <c r="G19" s="12">
        <f t="shared" si="4"/>
        <v>13.026012577293153</v>
      </c>
      <c r="H19" s="12">
        <f t="shared" si="5"/>
        <v>13.026012577293153</v>
      </c>
      <c r="I19" s="12">
        <v>46982</v>
      </c>
      <c r="J19" s="12">
        <f t="shared" si="6"/>
        <v>168.68162274913797</v>
      </c>
    </row>
    <row r="20" spans="1:10" ht="28.5" x14ac:dyDescent="0.25">
      <c r="A20" s="88" t="s">
        <v>151</v>
      </c>
      <c r="B20" s="28" t="s">
        <v>10</v>
      </c>
      <c r="C20" s="59">
        <f>SUM(C21:C26)</f>
        <v>11524776</v>
      </c>
      <c r="D20" s="15">
        <f>SUM(D21:D26)</f>
        <v>11524776</v>
      </c>
      <c r="E20" s="15">
        <f>SUM(E21:E26)</f>
        <v>7172524</v>
      </c>
      <c r="F20" s="13">
        <f t="shared" si="3"/>
        <v>-4352252</v>
      </c>
      <c r="G20" s="13">
        <f t="shared" si="4"/>
        <v>62.235691175255816</v>
      </c>
      <c r="H20" s="13">
        <f t="shared" si="5"/>
        <v>62.235691175255816</v>
      </c>
      <c r="I20" s="15">
        <f>SUM(I22:I26)</f>
        <v>6674232</v>
      </c>
      <c r="J20" s="15">
        <f t="shared" si="6"/>
        <v>107.46590768795569</v>
      </c>
    </row>
    <row r="21" spans="1:10" ht="30" x14ac:dyDescent="0.25">
      <c r="A21" s="87">
        <v>2.02100000000001E+16</v>
      </c>
      <c r="B21" s="30" t="s">
        <v>199</v>
      </c>
      <c r="C21" s="90">
        <v>25347</v>
      </c>
      <c r="D21" s="60">
        <v>25347</v>
      </c>
      <c r="E21" s="12">
        <v>25347</v>
      </c>
      <c r="F21" s="89">
        <f t="shared" ref="F21" si="7">E21-D21</f>
        <v>0</v>
      </c>
      <c r="G21" s="89">
        <f t="shared" ref="G21" si="8">SUM(E21/C21*100)</f>
        <v>100</v>
      </c>
      <c r="H21" s="89">
        <f t="shared" si="5"/>
        <v>100</v>
      </c>
      <c r="I21" s="89">
        <v>0</v>
      </c>
      <c r="J21" s="86"/>
    </row>
    <row r="22" spans="1:10" ht="27.75" customHeight="1" x14ac:dyDescent="0.25">
      <c r="A22" s="84" t="s">
        <v>152</v>
      </c>
      <c r="B22" s="29" t="s">
        <v>11</v>
      </c>
      <c r="C22" s="60">
        <v>3530591</v>
      </c>
      <c r="D22" s="60">
        <v>3530591</v>
      </c>
      <c r="E22" s="12">
        <v>1176759</v>
      </c>
      <c r="F22" s="12">
        <f t="shared" si="3"/>
        <v>-2353832</v>
      </c>
      <c r="G22" s="12">
        <f t="shared" si="4"/>
        <v>33.330368768288373</v>
      </c>
      <c r="H22" s="12">
        <f t="shared" si="5"/>
        <v>33.330368768288373</v>
      </c>
      <c r="I22" s="12">
        <v>1728806</v>
      </c>
      <c r="J22" s="12">
        <f t="shared" si="6"/>
        <v>68.067729982427181</v>
      </c>
    </row>
    <row r="23" spans="1:10" ht="45" x14ac:dyDescent="0.25">
      <c r="A23" s="84" t="s">
        <v>153</v>
      </c>
      <c r="B23" s="29" t="s">
        <v>12</v>
      </c>
      <c r="C23" s="60">
        <v>6581789</v>
      </c>
      <c r="D23" s="60">
        <v>6581789</v>
      </c>
      <c r="E23" s="12">
        <v>5435517</v>
      </c>
      <c r="F23" s="12">
        <f t="shared" si="3"/>
        <v>-1146272</v>
      </c>
      <c r="G23" s="12">
        <f t="shared" si="4"/>
        <v>82.584187976855532</v>
      </c>
      <c r="H23" s="12">
        <f t="shared" si="5"/>
        <v>82.584187976855532</v>
      </c>
      <c r="I23" s="12">
        <v>4921543</v>
      </c>
      <c r="J23" s="12">
        <f t="shared" si="6"/>
        <v>110.44335079465932</v>
      </c>
    </row>
    <row r="24" spans="1:10" x14ac:dyDescent="0.25">
      <c r="A24" s="84" t="s">
        <v>154</v>
      </c>
      <c r="B24" s="30" t="s">
        <v>63</v>
      </c>
      <c r="C24" s="62">
        <v>1418570</v>
      </c>
      <c r="D24" s="62">
        <v>1418570</v>
      </c>
      <c r="E24" s="12">
        <v>617572</v>
      </c>
      <c r="F24" s="12">
        <f t="shared" si="3"/>
        <v>-800998</v>
      </c>
      <c r="G24" s="12">
        <f t="shared" si="4"/>
        <v>43.534827326110097</v>
      </c>
      <c r="H24" s="12">
        <f t="shared" si="5"/>
        <v>43.534827326110097</v>
      </c>
      <c r="I24" s="12">
        <v>84140</v>
      </c>
      <c r="J24" s="12" t="s">
        <v>130</v>
      </c>
    </row>
    <row r="25" spans="1:10" ht="89.25" customHeight="1" x14ac:dyDescent="0.25">
      <c r="A25" s="84" t="s">
        <v>155</v>
      </c>
      <c r="B25" s="31" t="s">
        <v>60</v>
      </c>
      <c r="C25" s="60">
        <v>636</v>
      </c>
      <c r="D25" s="82">
        <v>636</v>
      </c>
      <c r="E25" s="12">
        <v>636</v>
      </c>
      <c r="F25" s="12">
        <f t="shared" si="3"/>
        <v>0</v>
      </c>
      <c r="G25" s="12">
        <f t="shared" si="4"/>
        <v>100</v>
      </c>
      <c r="H25" s="12">
        <f t="shared" si="4"/>
        <v>0</v>
      </c>
      <c r="I25" s="12">
        <v>1369</v>
      </c>
      <c r="J25" s="12" t="s">
        <v>130</v>
      </c>
    </row>
    <row r="26" spans="1:10" ht="60" x14ac:dyDescent="0.25">
      <c r="A26" s="84" t="s">
        <v>156</v>
      </c>
      <c r="B26" s="32" t="s">
        <v>57</v>
      </c>
      <c r="C26" s="12">
        <v>-32157</v>
      </c>
      <c r="D26" s="12">
        <v>-32157</v>
      </c>
      <c r="E26" s="12">
        <v>-83307</v>
      </c>
      <c r="F26" s="12">
        <f t="shared" si="3"/>
        <v>-51150</v>
      </c>
      <c r="G26" s="12">
        <f t="shared" si="4"/>
        <v>259.06334546133036</v>
      </c>
      <c r="H26" s="12">
        <f t="shared" si="5"/>
        <v>259.06334546133036</v>
      </c>
      <c r="I26" s="12">
        <v>-61626</v>
      </c>
      <c r="J26" s="12">
        <f t="shared" si="6"/>
        <v>135.18157920358291</v>
      </c>
    </row>
    <row r="27" spans="1:10" x14ac:dyDescent="0.25">
      <c r="A27" s="27"/>
      <c r="B27" s="28" t="s">
        <v>13</v>
      </c>
      <c r="C27" s="59">
        <f>C7+C20</f>
        <v>21149425</v>
      </c>
      <c r="D27" s="59">
        <f>D7+D20</f>
        <v>21149425</v>
      </c>
      <c r="E27" s="10">
        <f>E7+E20</f>
        <v>13571225</v>
      </c>
      <c r="F27" s="10">
        <f t="shared" si="3"/>
        <v>-7578200</v>
      </c>
      <c r="G27" s="10">
        <f t="shared" si="4"/>
        <v>64.168292991417019</v>
      </c>
      <c r="H27" s="10">
        <f t="shared" si="5"/>
        <v>64.168292991417019</v>
      </c>
      <c r="I27" s="10">
        <f>I7+I20</f>
        <v>11236444</v>
      </c>
      <c r="J27" s="10">
        <f t="shared" si="6"/>
        <v>120.77864669641036</v>
      </c>
    </row>
    <row r="29" spans="1:10" x14ac:dyDescent="0.25">
      <c r="B29" s="97" t="s">
        <v>183</v>
      </c>
      <c r="C29" s="97"/>
      <c r="D29" s="97"/>
      <c r="E29" s="97"/>
      <c r="F29" s="97"/>
      <c r="G29" s="97"/>
      <c r="H29" s="97"/>
      <c r="I29" s="97"/>
      <c r="J29" s="97"/>
    </row>
    <row r="30" spans="1:10" ht="37.5" customHeight="1" x14ac:dyDescent="0.25">
      <c r="B30" s="96" t="s">
        <v>186</v>
      </c>
      <c r="C30" s="96"/>
      <c r="D30" s="96"/>
      <c r="E30" s="96"/>
      <c r="F30" s="96"/>
      <c r="G30" s="96"/>
      <c r="H30" s="96"/>
      <c r="I30" s="96"/>
      <c r="J30" s="96"/>
    </row>
    <row r="31" spans="1:10" ht="16.5" customHeight="1" x14ac:dyDescent="0.25">
      <c r="B31" s="21"/>
      <c r="C31" s="21"/>
      <c r="D31" s="21"/>
      <c r="E31" s="21"/>
      <c r="F31" s="21"/>
      <c r="G31" s="21"/>
      <c r="H31" s="65"/>
      <c r="I31" s="21"/>
      <c r="J31" s="21"/>
    </row>
    <row r="32" spans="1:10" ht="210" x14ac:dyDescent="0.25">
      <c r="A32" s="5" t="s">
        <v>81</v>
      </c>
      <c r="B32" s="5" t="s">
        <v>50</v>
      </c>
      <c r="C32" s="81" t="s">
        <v>184</v>
      </c>
      <c r="D32" s="81" t="s">
        <v>187</v>
      </c>
      <c r="E32" s="81" t="s">
        <v>188</v>
      </c>
      <c r="F32" s="36" t="s">
        <v>189</v>
      </c>
      <c r="G32" s="4" t="s">
        <v>185</v>
      </c>
      <c r="H32" s="64" t="s">
        <v>190</v>
      </c>
      <c r="I32" s="81" t="s">
        <v>180</v>
      </c>
      <c r="J32" s="4" t="s">
        <v>76</v>
      </c>
    </row>
    <row r="33" spans="1:10" x14ac:dyDescent="0.25">
      <c r="A33" s="27">
        <v>1</v>
      </c>
      <c r="B33" s="5">
        <v>2</v>
      </c>
      <c r="C33" s="3">
        <v>3</v>
      </c>
      <c r="D33" s="3">
        <v>4</v>
      </c>
      <c r="E33" s="4">
        <v>5</v>
      </c>
      <c r="F33" s="36">
        <v>6</v>
      </c>
      <c r="G33" s="4">
        <v>7</v>
      </c>
      <c r="H33" s="64">
        <v>8</v>
      </c>
      <c r="I33" s="36">
        <v>9</v>
      </c>
      <c r="J33" s="4">
        <v>10</v>
      </c>
    </row>
    <row r="34" spans="1:10" s="42" customFormat="1" ht="28.5" x14ac:dyDescent="0.25">
      <c r="A34" s="58" t="s">
        <v>82</v>
      </c>
      <c r="B34" s="7" t="s">
        <v>14</v>
      </c>
      <c r="C34" s="14">
        <f>SUM(C35:C41)</f>
        <v>1985286</v>
      </c>
      <c r="D34" s="14">
        <f>SUM(D35:D41)</f>
        <v>1965648</v>
      </c>
      <c r="E34" s="14">
        <f>SUM(E35:E41)</f>
        <v>1249004</v>
      </c>
      <c r="F34" s="14">
        <f>E34-D34</f>
        <v>-716644</v>
      </c>
      <c r="G34" s="46">
        <f>SUM(E34/C34*100)</f>
        <v>62.913051318550572</v>
      </c>
      <c r="H34" s="66">
        <f>SUM(E34/D34*100)</f>
        <v>63.541590355953858</v>
      </c>
      <c r="I34" s="38">
        <f>I35+I36+I37+I38+I39+I40+I41</f>
        <v>1127023</v>
      </c>
      <c r="J34" s="38">
        <f>SUM(E34/I34*100)</f>
        <v>110.82329286979946</v>
      </c>
    </row>
    <row r="35" spans="1:10" ht="60" x14ac:dyDescent="0.25">
      <c r="A35" s="56" t="s">
        <v>83</v>
      </c>
      <c r="B35" s="6" t="s">
        <v>15</v>
      </c>
      <c r="C35" s="47">
        <v>8324</v>
      </c>
      <c r="D35" s="47">
        <v>8324</v>
      </c>
      <c r="E35" s="47">
        <v>5833</v>
      </c>
      <c r="F35" s="47">
        <f t="shared" ref="F35:F81" si="9">E35-D35</f>
        <v>-2491</v>
      </c>
      <c r="G35" s="53">
        <f t="shared" ref="G35:G82" si="10">SUM(E35/C35*100)</f>
        <v>70.074483421431992</v>
      </c>
      <c r="H35" s="64">
        <f t="shared" ref="H35:H82" si="11">SUM(E35/D35*100)</f>
        <v>70.074483421431992</v>
      </c>
      <c r="I35" s="11">
        <v>3699</v>
      </c>
      <c r="J35" s="20">
        <f>SUM(E35/I35*100)</f>
        <v>157.69126791024601</v>
      </c>
    </row>
    <row r="36" spans="1:10" ht="75" x14ac:dyDescent="0.25">
      <c r="A36" s="56" t="s">
        <v>84</v>
      </c>
      <c r="B36" s="6" t="s">
        <v>16</v>
      </c>
      <c r="C36" s="47">
        <v>40252</v>
      </c>
      <c r="D36" s="47">
        <v>40252</v>
      </c>
      <c r="E36" s="47">
        <v>26288</v>
      </c>
      <c r="F36" s="47">
        <f t="shared" si="9"/>
        <v>-13964</v>
      </c>
      <c r="G36" s="53">
        <f t="shared" si="10"/>
        <v>65.308556096591474</v>
      </c>
      <c r="H36" s="64">
        <f t="shared" si="11"/>
        <v>65.308556096591474</v>
      </c>
      <c r="I36" s="11">
        <v>22660</v>
      </c>
      <c r="J36" s="20">
        <f t="shared" ref="J36:J82" si="12">SUM(E36/I36*100)</f>
        <v>116.01059135039718</v>
      </c>
    </row>
    <row r="37" spans="1:10" ht="75" x14ac:dyDescent="0.25">
      <c r="A37" s="56" t="s">
        <v>85</v>
      </c>
      <c r="B37" s="6" t="s">
        <v>17</v>
      </c>
      <c r="C37" s="47">
        <v>598514</v>
      </c>
      <c r="D37" s="47">
        <v>598514</v>
      </c>
      <c r="E37" s="47">
        <v>378729</v>
      </c>
      <c r="F37" s="47">
        <f t="shared" si="9"/>
        <v>-219785</v>
      </c>
      <c r="G37" s="53">
        <f t="shared" si="10"/>
        <v>63.278219055861683</v>
      </c>
      <c r="H37" s="64">
        <f t="shared" si="11"/>
        <v>63.278219055861683</v>
      </c>
      <c r="I37" s="11">
        <v>351647</v>
      </c>
      <c r="J37" s="20">
        <f t="shared" si="12"/>
        <v>107.70147335253819</v>
      </c>
    </row>
    <row r="38" spans="1:10" ht="60" x14ac:dyDescent="0.25">
      <c r="A38" s="56" t="s">
        <v>86</v>
      </c>
      <c r="B38" s="6" t="s">
        <v>18</v>
      </c>
      <c r="C38" s="47">
        <v>92672</v>
      </c>
      <c r="D38" s="47">
        <v>92672</v>
      </c>
      <c r="E38" s="47">
        <v>57343</v>
      </c>
      <c r="F38" s="47">
        <f t="shared" si="9"/>
        <v>-35329</v>
      </c>
      <c r="G38" s="53">
        <f t="shared" si="10"/>
        <v>61.877373964088399</v>
      </c>
      <c r="H38" s="64">
        <f t="shared" si="11"/>
        <v>61.877373964088399</v>
      </c>
      <c r="I38" s="11">
        <v>49844</v>
      </c>
      <c r="J38" s="20">
        <f t="shared" si="12"/>
        <v>115.04494021346601</v>
      </c>
    </row>
    <row r="39" spans="1:10" ht="30" x14ac:dyDescent="0.25">
      <c r="A39" s="56" t="s">
        <v>87</v>
      </c>
      <c r="B39" s="6" t="s">
        <v>61</v>
      </c>
      <c r="C39" s="47">
        <v>6000</v>
      </c>
      <c r="D39" s="47">
        <v>0</v>
      </c>
      <c r="E39" s="47">
        <v>0</v>
      </c>
      <c r="F39" s="47">
        <f t="shared" si="9"/>
        <v>0</v>
      </c>
      <c r="G39" s="53">
        <f t="shared" si="10"/>
        <v>0</v>
      </c>
      <c r="H39" s="64" t="e">
        <f t="shared" si="11"/>
        <v>#DIV/0!</v>
      </c>
      <c r="I39" s="11">
        <v>0</v>
      </c>
      <c r="J39" s="20">
        <v>0</v>
      </c>
    </row>
    <row r="40" spans="1:10" x14ac:dyDescent="0.25">
      <c r="A40" s="56" t="s">
        <v>88</v>
      </c>
      <c r="B40" s="6" t="s">
        <v>19</v>
      </c>
      <c r="C40" s="47">
        <v>20000</v>
      </c>
      <c r="D40" s="47">
        <v>20000</v>
      </c>
      <c r="E40" s="47">
        <v>0</v>
      </c>
      <c r="F40" s="47">
        <f t="shared" si="9"/>
        <v>-20000</v>
      </c>
      <c r="G40" s="53">
        <f t="shared" si="10"/>
        <v>0</v>
      </c>
      <c r="H40" s="64">
        <f t="shared" si="11"/>
        <v>0</v>
      </c>
      <c r="I40" s="11">
        <v>0</v>
      </c>
      <c r="J40" s="20">
        <v>0</v>
      </c>
    </row>
    <row r="41" spans="1:10" x14ac:dyDescent="0.25">
      <c r="A41" s="56" t="s">
        <v>89</v>
      </c>
      <c r="B41" s="6" t="s">
        <v>20</v>
      </c>
      <c r="C41" s="47">
        <v>1219524</v>
      </c>
      <c r="D41" s="47">
        <v>1205886</v>
      </c>
      <c r="E41" s="47">
        <v>780811</v>
      </c>
      <c r="F41" s="47">
        <f t="shared" si="9"/>
        <v>-425075</v>
      </c>
      <c r="G41" s="53">
        <f t="shared" si="10"/>
        <v>64.025882229460024</v>
      </c>
      <c r="H41" s="64">
        <f t="shared" si="11"/>
        <v>64.749984658582989</v>
      </c>
      <c r="I41" s="11">
        <v>699173</v>
      </c>
      <c r="J41" s="20">
        <f t="shared" si="12"/>
        <v>111.67636622123567</v>
      </c>
    </row>
    <row r="42" spans="1:10" s="42" customFormat="1" x14ac:dyDescent="0.25">
      <c r="A42" s="57" t="s">
        <v>90</v>
      </c>
      <c r="B42" s="41" t="s">
        <v>21</v>
      </c>
      <c r="C42" s="39">
        <f>C43</f>
        <v>629</v>
      </c>
      <c r="D42" s="39">
        <f>D43</f>
        <v>629</v>
      </c>
      <c r="E42" s="39">
        <f>E43</f>
        <v>629</v>
      </c>
      <c r="F42" s="39">
        <f t="shared" si="9"/>
        <v>0</v>
      </c>
      <c r="G42" s="48">
        <f t="shared" si="10"/>
        <v>100</v>
      </c>
      <c r="H42" s="67">
        <f t="shared" si="11"/>
        <v>100</v>
      </c>
      <c r="I42" s="39">
        <f t="shared" ref="I42" si="13">I43</f>
        <v>385</v>
      </c>
      <c r="J42" s="38">
        <v>0</v>
      </c>
    </row>
    <row r="43" spans="1:10" ht="22.5" customHeight="1" x14ac:dyDescent="0.25">
      <c r="A43" s="56" t="s">
        <v>91</v>
      </c>
      <c r="B43" s="40" t="s">
        <v>22</v>
      </c>
      <c r="C43" s="49">
        <v>629</v>
      </c>
      <c r="D43" s="49">
        <v>629</v>
      </c>
      <c r="E43" s="49">
        <v>629</v>
      </c>
      <c r="F43" s="49">
        <f t="shared" si="9"/>
        <v>0</v>
      </c>
      <c r="G43" s="52">
        <f t="shared" si="10"/>
        <v>100</v>
      </c>
      <c r="H43" s="68">
        <f t="shared" si="11"/>
        <v>100</v>
      </c>
      <c r="I43" s="20">
        <v>385</v>
      </c>
      <c r="J43" s="20">
        <v>0</v>
      </c>
    </row>
    <row r="44" spans="1:10" s="42" customFormat="1" ht="57" x14ac:dyDescent="0.25">
      <c r="A44" s="57" t="s">
        <v>92</v>
      </c>
      <c r="B44" s="41" t="s">
        <v>23</v>
      </c>
      <c r="C44" s="39">
        <f>SUM(C45:C46)</f>
        <v>205437</v>
      </c>
      <c r="D44" s="39">
        <f>SUM(D45:D46)</f>
        <v>205437</v>
      </c>
      <c r="E44" s="39">
        <f>SUM(E45:E46)</f>
        <v>133410</v>
      </c>
      <c r="F44" s="39">
        <f t="shared" si="9"/>
        <v>-72027</v>
      </c>
      <c r="G44" s="48">
        <f t="shared" si="10"/>
        <v>64.93961652477401</v>
      </c>
      <c r="H44" s="67">
        <f t="shared" si="11"/>
        <v>64.93961652477401</v>
      </c>
      <c r="I44" s="38">
        <f>I45+I46</f>
        <v>119647</v>
      </c>
      <c r="J44" s="38">
        <f t="shared" si="12"/>
        <v>111.50300467207703</v>
      </c>
    </row>
    <row r="45" spans="1:10" ht="60" x14ac:dyDescent="0.25">
      <c r="A45" s="56" t="s">
        <v>93</v>
      </c>
      <c r="B45" s="40" t="s">
        <v>174</v>
      </c>
      <c r="C45" s="49">
        <v>14133</v>
      </c>
      <c r="D45" s="49">
        <v>14133</v>
      </c>
      <c r="E45" s="49">
        <v>12330</v>
      </c>
      <c r="F45" s="49">
        <f t="shared" si="9"/>
        <v>-1803</v>
      </c>
      <c r="G45" s="52">
        <f t="shared" si="10"/>
        <v>87.242623646784125</v>
      </c>
      <c r="H45" s="68">
        <f t="shared" si="11"/>
        <v>87.242623646784125</v>
      </c>
      <c r="I45" s="11">
        <v>7668</v>
      </c>
      <c r="J45" s="20">
        <f t="shared" si="12"/>
        <v>160.79812206572771</v>
      </c>
    </row>
    <row r="46" spans="1:10" ht="45" x14ac:dyDescent="0.25">
      <c r="A46" s="56" t="s">
        <v>94</v>
      </c>
      <c r="B46" s="40" t="s">
        <v>24</v>
      </c>
      <c r="C46" s="49">
        <v>191304</v>
      </c>
      <c r="D46" s="49">
        <v>191304</v>
      </c>
      <c r="E46" s="49">
        <v>121080</v>
      </c>
      <c r="F46" s="49">
        <f t="shared" si="9"/>
        <v>-70224</v>
      </c>
      <c r="G46" s="52">
        <f t="shared" si="10"/>
        <v>63.291933258060475</v>
      </c>
      <c r="H46" s="68">
        <f t="shared" si="11"/>
        <v>63.291933258060475</v>
      </c>
      <c r="I46" s="11">
        <v>111979</v>
      </c>
      <c r="J46" s="20">
        <f t="shared" si="12"/>
        <v>108.12741674778306</v>
      </c>
    </row>
    <row r="47" spans="1:10" s="42" customFormat="1" x14ac:dyDescent="0.25">
      <c r="A47" s="57" t="s">
        <v>95</v>
      </c>
      <c r="B47" s="41" t="s">
        <v>25</v>
      </c>
      <c r="C47" s="39">
        <f>SUM(C48:C52)</f>
        <v>841019</v>
      </c>
      <c r="D47" s="39">
        <f>SUM(D48:D52)</f>
        <v>817160</v>
      </c>
      <c r="E47" s="39">
        <f>SUM(E48:E52)</f>
        <v>520172</v>
      </c>
      <c r="F47" s="39">
        <f t="shared" si="9"/>
        <v>-296988</v>
      </c>
      <c r="G47" s="48">
        <f t="shared" si="10"/>
        <v>61.850207902556306</v>
      </c>
      <c r="H47" s="67">
        <f t="shared" si="11"/>
        <v>63.656077145234711</v>
      </c>
      <c r="I47" s="38">
        <f>I48+I49+I50+I51+I52</f>
        <v>806903</v>
      </c>
      <c r="J47" s="38">
        <f t="shared" si="12"/>
        <v>64.465245512781593</v>
      </c>
    </row>
    <row r="48" spans="1:10" x14ac:dyDescent="0.25">
      <c r="A48" s="56" t="s">
        <v>96</v>
      </c>
      <c r="B48" s="40" t="s">
        <v>62</v>
      </c>
      <c r="C48" s="49">
        <v>787</v>
      </c>
      <c r="D48" s="49">
        <v>787</v>
      </c>
      <c r="E48" s="49">
        <v>441</v>
      </c>
      <c r="F48" s="49">
        <f t="shared" si="9"/>
        <v>-346</v>
      </c>
      <c r="G48" s="52">
        <f t="shared" si="10"/>
        <v>56.035578144853872</v>
      </c>
      <c r="H48" s="68">
        <f t="shared" si="11"/>
        <v>56.035578144853872</v>
      </c>
      <c r="I48" s="11">
        <v>587</v>
      </c>
      <c r="J48" s="20">
        <v>0</v>
      </c>
    </row>
    <row r="49" spans="1:12" x14ac:dyDescent="0.25">
      <c r="A49" s="56" t="s">
        <v>97</v>
      </c>
      <c r="B49" s="40" t="s">
        <v>26</v>
      </c>
      <c r="C49" s="49">
        <v>2321</v>
      </c>
      <c r="D49" s="49">
        <v>2321</v>
      </c>
      <c r="E49" s="49">
        <v>1735</v>
      </c>
      <c r="F49" s="49">
        <f t="shared" si="9"/>
        <v>-586</v>
      </c>
      <c r="G49" s="52">
        <f t="shared" si="10"/>
        <v>74.752261956053417</v>
      </c>
      <c r="H49" s="68">
        <f t="shared" si="11"/>
        <v>74.752261956053417</v>
      </c>
      <c r="I49" s="11">
        <v>148208</v>
      </c>
      <c r="J49" s="20">
        <f t="shared" si="12"/>
        <v>1.1706520565691461</v>
      </c>
    </row>
    <row r="50" spans="1:12" x14ac:dyDescent="0.25">
      <c r="A50" s="56" t="s">
        <v>98</v>
      </c>
      <c r="B50" s="40" t="s">
        <v>27</v>
      </c>
      <c r="C50" s="49">
        <v>803878</v>
      </c>
      <c r="D50" s="49">
        <v>780019</v>
      </c>
      <c r="E50" s="49">
        <v>505868</v>
      </c>
      <c r="F50" s="49">
        <f t="shared" si="9"/>
        <v>-274151</v>
      </c>
      <c r="G50" s="52">
        <f t="shared" si="10"/>
        <v>62.928454317694971</v>
      </c>
      <c r="H50" s="68">
        <f t="shared" si="11"/>
        <v>64.853292035194016</v>
      </c>
      <c r="I50" s="11">
        <v>643052</v>
      </c>
      <c r="J50" s="20">
        <f t="shared" si="12"/>
        <v>78.666733016925534</v>
      </c>
    </row>
    <row r="51" spans="1:12" x14ac:dyDescent="0.25">
      <c r="A51" s="56" t="s">
        <v>99</v>
      </c>
      <c r="B51" s="40" t="s">
        <v>28</v>
      </c>
      <c r="C51" s="49">
        <v>14372</v>
      </c>
      <c r="D51" s="49">
        <v>14372</v>
      </c>
      <c r="E51" s="49">
        <v>5843</v>
      </c>
      <c r="F51" s="49">
        <f t="shared" si="9"/>
        <v>-8529</v>
      </c>
      <c r="G51" s="52">
        <f t="shared" si="10"/>
        <v>40.655441135541331</v>
      </c>
      <c r="H51" s="68">
        <f t="shared" si="11"/>
        <v>40.655441135541331</v>
      </c>
      <c r="I51" s="11">
        <v>11906</v>
      </c>
      <c r="J51" s="20">
        <f t="shared" si="12"/>
        <v>49.076096086007055</v>
      </c>
    </row>
    <row r="52" spans="1:12" ht="30" x14ac:dyDescent="0.25">
      <c r="A52" s="56" t="s">
        <v>100</v>
      </c>
      <c r="B52" s="40" t="s">
        <v>29</v>
      </c>
      <c r="C52" s="49">
        <v>19661</v>
      </c>
      <c r="D52" s="49">
        <v>19661</v>
      </c>
      <c r="E52" s="49">
        <v>6285</v>
      </c>
      <c r="F52" s="49">
        <f t="shared" si="9"/>
        <v>-13376</v>
      </c>
      <c r="G52" s="52">
        <f t="shared" si="10"/>
        <v>31.966837902446464</v>
      </c>
      <c r="H52" s="68">
        <f t="shared" si="11"/>
        <v>31.966837902446464</v>
      </c>
      <c r="I52" s="11">
        <v>3150</v>
      </c>
      <c r="J52" s="20">
        <f t="shared" si="12"/>
        <v>199.52380952380952</v>
      </c>
    </row>
    <row r="53" spans="1:12" s="42" customFormat="1" ht="28.5" x14ac:dyDescent="0.25">
      <c r="A53" s="57" t="s">
        <v>101</v>
      </c>
      <c r="B53" s="41" t="s">
        <v>47</v>
      </c>
      <c r="C53" s="39">
        <f>SUM(C54:C58)</f>
        <v>5076862</v>
      </c>
      <c r="D53" s="39">
        <f>SUM(D54:D58)</f>
        <v>4886353</v>
      </c>
      <c r="E53" s="39">
        <f>SUM(E54:E58)</f>
        <v>2044379</v>
      </c>
      <c r="F53" s="39">
        <f t="shared" si="9"/>
        <v>-2841974</v>
      </c>
      <c r="G53" s="48">
        <f t="shared" si="10"/>
        <v>40.268555655048331</v>
      </c>
      <c r="H53" s="67">
        <f t="shared" si="11"/>
        <v>41.838545025298011</v>
      </c>
      <c r="I53" s="38">
        <f t="shared" ref="I53" si="14">SUM(I54:I58)</f>
        <v>1138019</v>
      </c>
      <c r="J53" s="38">
        <f t="shared" si="12"/>
        <v>179.64366148544093</v>
      </c>
    </row>
    <row r="54" spans="1:12" x14ac:dyDescent="0.25">
      <c r="A54" s="56" t="s">
        <v>102</v>
      </c>
      <c r="B54" s="40" t="s">
        <v>48</v>
      </c>
      <c r="C54" s="49">
        <v>31480</v>
      </c>
      <c r="D54" s="49">
        <v>31480</v>
      </c>
      <c r="E54" s="49">
        <v>0</v>
      </c>
      <c r="F54" s="49">
        <f t="shared" si="9"/>
        <v>-31480</v>
      </c>
      <c r="G54" s="50">
        <f t="shared" si="10"/>
        <v>0</v>
      </c>
      <c r="H54" s="69">
        <f t="shared" si="11"/>
        <v>0</v>
      </c>
      <c r="I54" s="11">
        <v>34997</v>
      </c>
      <c r="J54" s="20">
        <v>0</v>
      </c>
    </row>
    <row r="55" spans="1:12" x14ac:dyDescent="0.25">
      <c r="A55" s="56" t="s">
        <v>103</v>
      </c>
      <c r="B55" s="40" t="s">
        <v>51</v>
      </c>
      <c r="C55" s="49">
        <v>989325</v>
      </c>
      <c r="D55" s="49">
        <v>1139324</v>
      </c>
      <c r="E55" s="49">
        <v>434249</v>
      </c>
      <c r="F55" s="49">
        <f t="shared" si="9"/>
        <v>-705075</v>
      </c>
      <c r="G55" s="50">
        <f t="shared" si="10"/>
        <v>43.893462714477046</v>
      </c>
      <c r="H55" s="69">
        <f t="shared" si="11"/>
        <v>38.114618844156709</v>
      </c>
      <c r="I55" s="11">
        <v>80400</v>
      </c>
      <c r="J55" s="20" t="s">
        <v>130</v>
      </c>
    </row>
    <row r="56" spans="1:12" x14ac:dyDescent="0.25">
      <c r="A56" s="56" t="s">
        <v>104</v>
      </c>
      <c r="B56" s="40" t="s">
        <v>55</v>
      </c>
      <c r="C56" s="49">
        <v>3479353</v>
      </c>
      <c r="D56" s="49">
        <v>3115510</v>
      </c>
      <c r="E56" s="49">
        <v>1213610</v>
      </c>
      <c r="F56" s="49">
        <f t="shared" si="9"/>
        <v>-1901900</v>
      </c>
      <c r="G56" s="50">
        <f t="shared" si="10"/>
        <v>34.88033551065385</v>
      </c>
      <c r="H56" s="69">
        <f t="shared" si="11"/>
        <v>38.953814945225659</v>
      </c>
      <c r="I56" s="11">
        <v>795293</v>
      </c>
      <c r="J56" s="20">
        <f t="shared" si="12"/>
        <v>152.5991049839493</v>
      </c>
    </row>
    <row r="57" spans="1:12" ht="45" x14ac:dyDescent="0.25">
      <c r="A57" s="56" t="s">
        <v>105</v>
      </c>
      <c r="B57" s="40" t="s">
        <v>49</v>
      </c>
      <c r="C57" s="49">
        <v>4890</v>
      </c>
      <c r="D57" s="49">
        <v>4890</v>
      </c>
      <c r="E57" s="49">
        <v>0</v>
      </c>
      <c r="F57" s="49">
        <f t="shared" si="9"/>
        <v>-4890</v>
      </c>
      <c r="G57" s="50">
        <f t="shared" si="10"/>
        <v>0</v>
      </c>
      <c r="H57" s="69">
        <f t="shared" si="11"/>
        <v>0</v>
      </c>
      <c r="I57" s="11">
        <v>3800</v>
      </c>
      <c r="J57" s="20">
        <v>0</v>
      </c>
    </row>
    <row r="58" spans="1:12" ht="30" x14ac:dyDescent="0.25">
      <c r="A58" s="56" t="s">
        <v>106</v>
      </c>
      <c r="B58" s="40" t="s">
        <v>56</v>
      </c>
      <c r="C58" s="49">
        <v>571814</v>
      </c>
      <c r="D58" s="49">
        <v>595149</v>
      </c>
      <c r="E58" s="49">
        <v>396520</v>
      </c>
      <c r="F58" s="49">
        <f t="shared" si="9"/>
        <v>-198629</v>
      </c>
      <c r="G58" s="50">
        <f t="shared" si="10"/>
        <v>69.34422731867356</v>
      </c>
      <c r="H58" s="69">
        <f t="shared" si="11"/>
        <v>66.625332479765575</v>
      </c>
      <c r="I58" s="11">
        <v>223529</v>
      </c>
      <c r="J58" s="20">
        <v>0</v>
      </c>
    </row>
    <row r="59" spans="1:12" s="42" customFormat="1" x14ac:dyDescent="0.25">
      <c r="A59" s="57" t="s">
        <v>107</v>
      </c>
      <c r="B59" s="41" t="s">
        <v>30</v>
      </c>
      <c r="C59" s="39">
        <f>SUM(C60:C61)</f>
        <v>23609</v>
      </c>
      <c r="D59" s="39">
        <f>SUM(D60:D61)</f>
        <v>23609</v>
      </c>
      <c r="E59" s="39">
        <f>SUM(E60:E61)</f>
        <v>16471</v>
      </c>
      <c r="F59" s="39">
        <f t="shared" si="9"/>
        <v>-7138</v>
      </c>
      <c r="G59" s="48">
        <f t="shared" si="10"/>
        <v>69.765767292134356</v>
      </c>
      <c r="H59" s="67">
        <f t="shared" si="11"/>
        <v>69.765767292134356</v>
      </c>
      <c r="I59" s="38">
        <f>SUM(I60:I61)</f>
        <v>10189.620999999999</v>
      </c>
      <c r="J59" s="38" t="s">
        <v>130</v>
      </c>
    </row>
    <row r="60" spans="1:12" ht="30" x14ac:dyDescent="0.25">
      <c r="A60" s="56" t="s">
        <v>108</v>
      </c>
      <c r="B60" s="40" t="s">
        <v>58</v>
      </c>
      <c r="C60" s="49">
        <v>22550</v>
      </c>
      <c r="D60" s="49">
        <v>22550</v>
      </c>
      <c r="E60" s="49">
        <v>15833</v>
      </c>
      <c r="F60" s="49">
        <f t="shared" si="9"/>
        <v>-6717</v>
      </c>
      <c r="G60" s="52">
        <f t="shared" si="10"/>
        <v>70.212860310421291</v>
      </c>
      <c r="H60" s="68">
        <f t="shared" si="11"/>
        <v>70.212860310421291</v>
      </c>
      <c r="I60" s="11">
        <v>8200</v>
      </c>
      <c r="J60" s="20" t="s">
        <v>130</v>
      </c>
    </row>
    <row r="61" spans="1:12" ht="30" x14ac:dyDescent="0.25">
      <c r="A61" s="56" t="s">
        <v>109</v>
      </c>
      <c r="B61" s="40" t="s">
        <v>73</v>
      </c>
      <c r="C61" s="49">
        <v>1059</v>
      </c>
      <c r="D61" s="49">
        <v>1059</v>
      </c>
      <c r="E61" s="49">
        <v>638</v>
      </c>
      <c r="F61" s="49">
        <f t="shared" si="9"/>
        <v>-421</v>
      </c>
      <c r="G61" s="52">
        <f t="shared" si="10"/>
        <v>60.245514636449485</v>
      </c>
      <c r="H61" s="68">
        <f t="shared" si="11"/>
        <v>60.245514636449485</v>
      </c>
      <c r="I61" s="11">
        <v>1989.6210000000001</v>
      </c>
      <c r="J61" s="20">
        <v>0</v>
      </c>
    </row>
    <row r="62" spans="1:12" s="42" customFormat="1" x14ac:dyDescent="0.25">
      <c r="A62" s="57" t="s">
        <v>110</v>
      </c>
      <c r="B62" s="41" t="s">
        <v>31</v>
      </c>
      <c r="C62" s="39">
        <f>SUM(C63:C68)</f>
        <v>11175644</v>
      </c>
      <c r="D62" s="39">
        <f>SUM(D63:D68)</f>
        <v>10537181</v>
      </c>
      <c r="E62" s="39">
        <f>SUM(E63:E68)</f>
        <v>7575684</v>
      </c>
      <c r="F62" s="39">
        <f t="shared" si="9"/>
        <v>-2961497</v>
      </c>
      <c r="G62" s="48">
        <f t="shared" si="10"/>
        <v>67.787449206506579</v>
      </c>
      <c r="H62" s="67">
        <f t="shared" si="11"/>
        <v>71.894788558723633</v>
      </c>
      <c r="I62" s="39">
        <f t="shared" ref="I62" si="15">I63+I64+I66+I67+I68+I65</f>
        <v>7330206</v>
      </c>
      <c r="J62" s="38">
        <f t="shared" si="12"/>
        <v>103.34885540733781</v>
      </c>
    </row>
    <row r="63" spans="1:12" x14ac:dyDescent="0.25">
      <c r="A63" s="56" t="s">
        <v>111</v>
      </c>
      <c r="B63" s="40" t="s">
        <v>32</v>
      </c>
      <c r="C63" s="49">
        <v>4754558</v>
      </c>
      <c r="D63" s="49">
        <v>4116135</v>
      </c>
      <c r="E63" s="49">
        <v>2896739</v>
      </c>
      <c r="F63" s="49">
        <f t="shared" si="9"/>
        <v>-1219396</v>
      </c>
      <c r="G63" s="52">
        <f t="shared" si="10"/>
        <v>60.925516104756738</v>
      </c>
      <c r="H63" s="68">
        <f t="shared" si="11"/>
        <v>70.375218499879139</v>
      </c>
      <c r="I63" s="11">
        <v>3241353</v>
      </c>
      <c r="J63" s="20">
        <f t="shared" si="12"/>
        <v>89.368205190857026</v>
      </c>
      <c r="L63" s="1"/>
    </row>
    <row r="64" spans="1:12" x14ac:dyDescent="0.25">
      <c r="A64" s="56" t="s">
        <v>112</v>
      </c>
      <c r="B64" s="40" t="s">
        <v>33</v>
      </c>
      <c r="C64" s="49">
        <v>5561106</v>
      </c>
      <c r="D64" s="49">
        <v>5561366</v>
      </c>
      <c r="E64" s="49">
        <v>4140268</v>
      </c>
      <c r="F64" s="49">
        <f t="shared" si="9"/>
        <v>-1421098</v>
      </c>
      <c r="G64" s="52">
        <f t="shared" si="10"/>
        <v>74.450442052354333</v>
      </c>
      <c r="H64" s="68">
        <f t="shared" si="11"/>
        <v>74.446961411998416</v>
      </c>
      <c r="I64" s="11">
        <v>3648945</v>
      </c>
      <c r="J64" s="20">
        <f t="shared" si="12"/>
        <v>113.46479598897763</v>
      </c>
    </row>
    <row r="65" spans="1:12" x14ac:dyDescent="0.25">
      <c r="A65" s="56" t="s">
        <v>113</v>
      </c>
      <c r="B65" s="40" t="s">
        <v>59</v>
      </c>
      <c r="C65" s="49">
        <v>729164</v>
      </c>
      <c r="D65" s="49">
        <v>728904</v>
      </c>
      <c r="E65" s="49">
        <v>441288</v>
      </c>
      <c r="F65" s="49">
        <f t="shared" si="9"/>
        <v>-287616</v>
      </c>
      <c r="G65" s="52">
        <f t="shared" si="10"/>
        <v>60.519718472113269</v>
      </c>
      <c r="H65" s="68">
        <f t="shared" si="11"/>
        <v>60.541305850976258</v>
      </c>
      <c r="I65" s="11">
        <v>363068</v>
      </c>
      <c r="J65" s="20">
        <f t="shared" si="12"/>
        <v>121.54417354324809</v>
      </c>
    </row>
    <row r="66" spans="1:12" ht="45" x14ac:dyDescent="0.25">
      <c r="A66" s="56" t="s">
        <v>114</v>
      </c>
      <c r="B66" s="40" t="s">
        <v>34</v>
      </c>
      <c r="C66" s="49">
        <v>2047</v>
      </c>
      <c r="D66" s="49">
        <v>2007</v>
      </c>
      <c r="E66" s="49">
        <v>1053</v>
      </c>
      <c r="F66" s="49">
        <f t="shared" si="9"/>
        <v>-954</v>
      </c>
      <c r="G66" s="52">
        <f t="shared" si="10"/>
        <v>51.441133365901315</v>
      </c>
      <c r="H66" s="68">
        <f t="shared" si="11"/>
        <v>52.46636771300448</v>
      </c>
      <c r="I66" s="11">
        <v>245</v>
      </c>
      <c r="J66" s="20">
        <v>0</v>
      </c>
    </row>
    <row r="67" spans="1:12" x14ac:dyDescent="0.25">
      <c r="A67" s="56" t="s">
        <v>115</v>
      </c>
      <c r="B67" s="40" t="s">
        <v>53</v>
      </c>
      <c r="C67" s="49">
        <v>13270</v>
      </c>
      <c r="D67" s="49">
        <v>13270</v>
      </c>
      <c r="E67" s="49">
        <v>6229</v>
      </c>
      <c r="F67" s="49">
        <f t="shared" si="9"/>
        <v>-7041</v>
      </c>
      <c r="G67" s="52">
        <f t="shared" si="10"/>
        <v>46.940467219291634</v>
      </c>
      <c r="H67" s="68">
        <f t="shared" si="11"/>
        <v>46.940467219291634</v>
      </c>
      <c r="I67" s="11">
        <v>5798</v>
      </c>
      <c r="J67" s="20">
        <f t="shared" si="12"/>
        <v>107.43359779234218</v>
      </c>
    </row>
    <row r="68" spans="1:12" x14ac:dyDescent="0.25">
      <c r="A68" s="56" t="s">
        <v>116</v>
      </c>
      <c r="B68" s="40" t="s">
        <v>35</v>
      </c>
      <c r="C68" s="49">
        <v>115499</v>
      </c>
      <c r="D68" s="49">
        <v>115499</v>
      </c>
      <c r="E68" s="49">
        <v>90107</v>
      </c>
      <c r="F68" s="49">
        <f t="shared" si="9"/>
        <v>-25392</v>
      </c>
      <c r="G68" s="52">
        <f t="shared" si="10"/>
        <v>78.01539407267596</v>
      </c>
      <c r="H68" s="68">
        <f t="shared" si="11"/>
        <v>78.01539407267596</v>
      </c>
      <c r="I68" s="11">
        <v>70797</v>
      </c>
      <c r="J68" s="20">
        <f t="shared" si="12"/>
        <v>127.27516702685142</v>
      </c>
    </row>
    <row r="69" spans="1:12" s="42" customFormat="1" x14ac:dyDescent="0.25">
      <c r="A69" s="57" t="s">
        <v>117</v>
      </c>
      <c r="B69" s="41" t="s">
        <v>36</v>
      </c>
      <c r="C69" s="39">
        <f>SUM(C70:C71)</f>
        <v>541432</v>
      </c>
      <c r="D69" s="39">
        <f>SUM(D70:D71)</f>
        <v>541433</v>
      </c>
      <c r="E69" s="39">
        <f>SUM(E70:E71)</f>
        <v>304862</v>
      </c>
      <c r="F69" s="39">
        <f t="shared" si="9"/>
        <v>-236571</v>
      </c>
      <c r="G69" s="48">
        <f t="shared" si="10"/>
        <v>56.306609140205978</v>
      </c>
      <c r="H69" s="67">
        <f t="shared" si="11"/>
        <v>56.306505144680877</v>
      </c>
      <c r="I69" s="38">
        <f>I70+I71</f>
        <v>300084</v>
      </c>
      <c r="J69" s="38">
        <f t="shared" si="12"/>
        <v>101.59222084483011</v>
      </c>
    </row>
    <row r="70" spans="1:12" x14ac:dyDescent="0.25">
      <c r="A70" s="56" t="s">
        <v>118</v>
      </c>
      <c r="B70" s="40" t="s">
        <v>37</v>
      </c>
      <c r="C70" s="49">
        <v>531890</v>
      </c>
      <c r="D70" s="49">
        <v>531890</v>
      </c>
      <c r="E70" s="49">
        <v>298561</v>
      </c>
      <c r="F70" s="49">
        <f t="shared" si="9"/>
        <v>-233329</v>
      </c>
      <c r="G70" s="52">
        <f t="shared" si="10"/>
        <v>56.132094982045153</v>
      </c>
      <c r="H70" s="68">
        <f t="shared" si="11"/>
        <v>56.132094982045153</v>
      </c>
      <c r="I70" s="11">
        <v>296369</v>
      </c>
      <c r="J70" s="20">
        <f t="shared" si="12"/>
        <v>100.7396185161066</v>
      </c>
    </row>
    <row r="71" spans="1:12" ht="30" x14ac:dyDescent="0.25">
      <c r="A71" s="56" t="s">
        <v>119</v>
      </c>
      <c r="B71" s="40" t="s">
        <v>38</v>
      </c>
      <c r="C71" s="49">
        <v>9542</v>
      </c>
      <c r="D71" s="49">
        <v>9543</v>
      </c>
      <c r="E71" s="49">
        <v>6301</v>
      </c>
      <c r="F71" s="49">
        <f t="shared" si="9"/>
        <v>-3242</v>
      </c>
      <c r="G71" s="52">
        <f t="shared" si="10"/>
        <v>66.034374345001041</v>
      </c>
      <c r="H71" s="68">
        <f t="shared" si="11"/>
        <v>66.027454678822167</v>
      </c>
      <c r="I71" s="11">
        <v>3715</v>
      </c>
      <c r="J71" s="20">
        <f t="shared" si="12"/>
        <v>169.60969044414534</v>
      </c>
    </row>
    <row r="72" spans="1:12" s="42" customFormat="1" x14ac:dyDescent="0.25">
      <c r="A72" s="57" t="s">
        <v>120</v>
      </c>
      <c r="B72" s="41" t="s">
        <v>39</v>
      </c>
      <c r="C72" s="39">
        <f>SUM(C73:C74)</f>
        <v>453776</v>
      </c>
      <c r="D72" s="39">
        <f>SUM(D73:D74)</f>
        <v>453776</v>
      </c>
      <c r="E72" s="39">
        <f>SUM(E73:E74)</f>
        <v>269575</v>
      </c>
      <c r="F72" s="39">
        <f t="shared" si="9"/>
        <v>-184201</v>
      </c>
      <c r="G72" s="48">
        <f t="shared" si="10"/>
        <v>59.407064278410495</v>
      </c>
      <c r="H72" s="67">
        <f t="shared" si="11"/>
        <v>59.407064278410495</v>
      </c>
      <c r="I72" s="38">
        <f>I73+I74</f>
        <v>278620</v>
      </c>
      <c r="J72" s="38">
        <f t="shared" si="12"/>
        <v>96.753642954561769</v>
      </c>
    </row>
    <row r="73" spans="1:12" x14ac:dyDescent="0.25">
      <c r="A73" s="56" t="s">
        <v>121</v>
      </c>
      <c r="B73" s="40" t="s">
        <v>40</v>
      </c>
      <c r="C73" s="49">
        <v>29208</v>
      </c>
      <c r="D73" s="49">
        <v>29208</v>
      </c>
      <c r="E73" s="49">
        <v>21560</v>
      </c>
      <c r="F73" s="49">
        <f t="shared" si="9"/>
        <v>-7648</v>
      </c>
      <c r="G73" s="52">
        <f t="shared" si="10"/>
        <v>73.815393043001919</v>
      </c>
      <c r="H73" s="68">
        <f t="shared" si="11"/>
        <v>73.815393043001919</v>
      </c>
      <c r="I73" s="20">
        <v>20596</v>
      </c>
      <c r="J73" s="20">
        <f t="shared" si="12"/>
        <v>104.68052048941543</v>
      </c>
      <c r="L73" s="1"/>
    </row>
    <row r="74" spans="1:12" x14ac:dyDescent="0.25">
      <c r="A74" s="56" t="s">
        <v>122</v>
      </c>
      <c r="B74" s="40" t="s">
        <v>41</v>
      </c>
      <c r="C74" s="49">
        <v>424568</v>
      </c>
      <c r="D74" s="49">
        <v>424568</v>
      </c>
      <c r="E74" s="49">
        <v>248015</v>
      </c>
      <c r="F74" s="49">
        <f t="shared" si="9"/>
        <v>-176553</v>
      </c>
      <c r="G74" s="52">
        <f t="shared" si="10"/>
        <v>58.415848580203878</v>
      </c>
      <c r="H74" s="68">
        <f t="shared" si="11"/>
        <v>58.415848580203878</v>
      </c>
      <c r="I74" s="20">
        <v>258024</v>
      </c>
      <c r="J74" s="20">
        <f t="shared" si="12"/>
        <v>96.120903481846653</v>
      </c>
    </row>
    <row r="75" spans="1:12" s="42" customFormat="1" ht="28.5" x14ac:dyDescent="0.25">
      <c r="A75" s="57" t="s">
        <v>123</v>
      </c>
      <c r="B75" s="41" t="s">
        <v>42</v>
      </c>
      <c r="C75" s="39">
        <f>SUM(C76:C79)</f>
        <v>1671333</v>
      </c>
      <c r="D75" s="39">
        <f>SUM(D76:D79)</f>
        <v>1671368</v>
      </c>
      <c r="E75" s="39">
        <f>SUM(E76:E79)</f>
        <v>1092102</v>
      </c>
      <c r="F75" s="39">
        <f t="shared" si="9"/>
        <v>-579266</v>
      </c>
      <c r="G75" s="48">
        <f t="shared" si="10"/>
        <v>65.343172186512206</v>
      </c>
      <c r="H75" s="67">
        <f t="shared" si="11"/>
        <v>65.341803839728897</v>
      </c>
      <c r="I75" s="38">
        <f>I76+I77+I79+I78</f>
        <v>373498</v>
      </c>
      <c r="J75" s="38">
        <f t="shared" si="12"/>
        <v>292.39835286935943</v>
      </c>
    </row>
    <row r="76" spans="1:12" x14ac:dyDescent="0.25">
      <c r="A76" s="56" t="s">
        <v>124</v>
      </c>
      <c r="B76" s="40" t="s">
        <v>43</v>
      </c>
      <c r="C76" s="49">
        <v>1408585</v>
      </c>
      <c r="D76" s="49">
        <v>1408610</v>
      </c>
      <c r="E76" s="49">
        <v>905704</v>
      </c>
      <c r="F76" s="49">
        <f t="shared" si="9"/>
        <v>-502906</v>
      </c>
      <c r="G76" s="52">
        <f t="shared" si="10"/>
        <v>64.298853104356496</v>
      </c>
      <c r="H76" s="68">
        <f t="shared" si="11"/>
        <v>64.297711928780856</v>
      </c>
      <c r="I76" s="11">
        <v>228620</v>
      </c>
      <c r="J76" s="20" t="s">
        <v>130</v>
      </c>
    </row>
    <row r="77" spans="1:12" x14ac:dyDescent="0.25">
      <c r="A77" s="56" t="s">
        <v>125</v>
      </c>
      <c r="B77" s="40" t="s">
        <v>44</v>
      </c>
      <c r="C77" s="49">
        <v>9335</v>
      </c>
      <c r="D77" s="49">
        <v>9335</v>
      </c>
      <c r="E77" s="49">
        <v>5006</v>
      </c>
      <c r="F77" s="49">
        <f t="shared" si="9"/>
        <v>-4329</v>
      </c>
      <c r="G77" s="52">
        <f t="shared" si="10"/>
        <v>53.626138189608994</v>
      </c>
      <c r="H77" s="68">
        <f t="shared" si="11"/>
        <v>53.626138189608994</v>
      </c>
      <c r="I77" s="11">
        <v>132862</v>
      </c>
      <c r="J77" s="20">
        <f t="shared" si="12"/>
        <v>3.7678192410169951</v>
      </c>
    </row>
    <row r="78" spans="1:12" x14ac:dyDescent="0.25">
      <c r="A78" s="56" t="s">
        <v>126</v>
      </c>
      <c r="B78" s="40" t="s">
        <v>74</v>
      </c>
      <c r="C78" s="49">
        <v>235728</v>
      </c>
      <c r="D78" s="49">
        <v>235738</v>
      </c>
      <c r="E78" s="49">
        <v>168584</v>
      </c>
      <c r="F78" s="49">
        <f t="shared" si="9"/>
        <v>-67154</v>
      </c>
      <c r="G78" s="52">
        <f t="shared" si="10"/>
        <v>71.516323898730732</v>
      </c>
      <c r="H78" s="68">
        <f t="shared" si="11"/>
        <v>71.51329017807906</v>
      </c>
      <c r="I78" s="11">
        <v>1408</v>
      </c>
      <c r="J78" s="20">
        <v>0</v>
      </c>
    </row>
    <row r="79" spans="1:12" ht="30" x14ac:dyDescent="0.25">
      <c r="A79" s="56" t="s">
        <v>127</v>
      </c>
      <c r="B79" s="40" t="s">
        <v>45</v>
      </c>
      <c r="C79" s="49">
        <v>17685</v>
      </c>
      <c r="D79" s="49">
        <v>17685</v>
      </c>
      <c r="E79" s="49">
        <v>12808</v>
      </c>
      <c r="F79" s="49">
        <f t="shared" si="9"/>
        <v>-4877</v>
      </c>
      <c r="G79" s="52">
        <f t="shared" si="10"/>
        <v>72.422957308453491</v>
      </c>
      <c r="H79" s="68">
        <f t="shared" si="11"/>
        <v>72.422957308453491</v>
      </c>
      <c r="I79" s="11">
        <v>10608</v>
      </c>
      <c r="J79" s="20">
        <f t="shared" si="12"/>
        <v>120.73906485671191</v>
      </c>
    </row>
    <row r="80" spans="1:12" s="42" customFormat="1" ht="42.75" x14ac:dyDescent="0.25">
      <c r="A80" s="57" t="s">
        <v>128</v>
      </c>
      <c r="B80" s="41" t="s">
        <v>175</v>
      </c>
      <c r="C80" s="39">
        <f>SUM(C81)</f>
        <v>7000</v>
      </c>
      <c r="D80" s="39">
        <f>SUM(D81)</f>
        <v>7000</v>
      </c>
      <c r="E80" s="39">
        <f>SUM(E81)</f>
        <v>0</v>
      </c>
      <c r="F80" s="39">
        <f t="shared" si="9"/>
        <v>-7000</v>
      </c>
      <c r="G80" s="48">
        <f t="shared" si="10"/>
        <v>0</v>
      </c>
      <c r="H80" s="67">
        <f t="shared" si="11"/>
        <v>0</v>
      </c>
      <c r="I80" s="38">
        <f>I81</f>
        <v>0</v>
      </c>
      <c r="J80" s="38">
        <v>0</v>
      </c>
    </row>
    <row r="81" spans="1:13" ht="30" x14ac:dyDescent="0.25">
      <c r="A81" s="56" t="s">
        <v>129</v>
      </c>
      <c r="B81" s="40" t="s">
        <v>176</v>
      </c>
      <c r="C81" s="49">
        <v>7000</v>
      </c>
      <c r="D81" s="49">
        <v>7000</v>
      </c>
      <c r="E81" s="49">
        <v>0</v>
      </c>
      <c r="F81" s="49">
        <f t="shared" si="9"/>
        <v>-7000</v>
      </c>
      <c r="G81" s="52">
        <f t="shared" si="10"/>
        <v>0</v>
      </c>
      <c r="H81" s="68">
        <f t="shared" si="11"/>
        <v>0</v>
      </c>
      <c r="I81" s="20">
        <v>0</v>
      </c>
      <c r="J81" s="20">
        <v>0</v>
      </c>
    </row>
    <row r="82" spans="1:13" s="42" customFormat="1" x14ac:dyDescent="0.25">
      <c r="A82" s="55"/>
      <c r="B82" s="41" t="s">
        <v>46</v>
      </c>
      <c r="C82" s="39">
        <f>C34+C42+C44+C47+C59+C62+C69+C72+C75+C53+C80</f>
        <v>21982027</v>
      </c>
      <c r="D82" s="39">
        <f>D34+D42+D44+D47+D59+D62+D69+D72+D75+D53+D80</f>
        <v>21109594</v>
      </c>
      <c r="E82" s="39">
        <f>E34+E42+E44+E47+E59+E62+E69+E72+E75+E53+E80</f>
        <v>13206288</v>
      </c>
      <c r="F82" s="51">
        <f>E82-D82</f>
        <v>-7903306</v>
      </c>
      <c r="G82" s="50">
        <f t="shared" si="10"/>
        <v>60.077662537672246</v>
      </c>
      <c r="H82" s="69">
        <f t="shared" si="11"/>
        <v>62.560596854681336</v>
      </c>
      <c r="I82" s="39">
        <f>I34+I42+I44+I47+I59+I62+I69+I72+I75+I53+I80</f>
        <v>11484574.620999999</v>
      </c>
      <c r="J82" s="38">
        <f t="shared" si="12"/>
        <v>114.99152938456928</v>
      </c>
    </row>
    <row r="83" spans="1:13" x14ac:dyDescent="0.25">
      <c r="J83" s="8"/>
    </row>
    <row r="84" spans="1:13" ht="19.5" hidden="1" customHeight="1" x14ac:dyDescent="0.25">
      <c r="C84" s="80">
        <f>SUM(C27-C82)</f>
        <v>-832602</v>
      </c>
      <c r="D84" s="80">
        <f t="shared" ref="D84:J84" si="16">SUM(D27-D82)</f>
        <v>39831</v>
      </c>
      <c r="E84" s="80">
        <f t="shared" si="16"/>
        <v>364937</v>
      </c>
      <c r="F84" s="80">
        <f t="shared" si="16"/>
        <v>325106</v>
      </c>
      <c r="G84" s="80">
        <f t="shared" si="16"/>
        <v>4.0906304537447724</v>
      </c>
      <c r="H84" s="80">
        <f t="shared" si="16"/>
        <v>1.607696136735683</v>
      </c>
      <c r="I84" s="80">
        <f t="shared" si="16"/>
        <v>-248130.62099999934</v>
      </c>
      <c r="J84" s="80">
        <f t="shared" si="16"/>
        <v>5.7871173118410866</v>
      </c>
    </row>
    <row r="85" spans="1:13" ht="50.25" customHeight="1" x14ac:dyDescent="0.25">
      <c r="B85" s="96" t="s">
        <v>179</v>
      </c>
      <c r="C85" s="96"/>
      <c r="D85" s="96"/>
      <c r="E85" s="96"/>
      <c r="F85" s="96"/>
      <c r="G85" s="96"/>
      <c r="H85" s="96"/>
      <c r="I85" s="96"/>
      <c r="J85" s="96"/>
    </row>
    <row r="86" spans="1:13" ht="18.75" customHeight="1" x14ac:dyDescent="0.25">
      <c r="B86" s="21"/>
      <c r="C86" s="21"/>
      <c r="D86" s="21"/>
      <c r="E86" s="21"/>
      <c r="F86" s="21"/>
      <c r="G86" s="21"/>
      <c r="H86" s="65"/>
      <c r="I86" s="21"/>
      <c r="J86" s="21"/>
    </row>
    <row r="87" spans="1:13" ht="180" x14ac:dyDescent="0.25">
      <c r="A87" s="105" t="s">
        <v>50</v>
      </c>
      <c r="B87" s="105"/>
      <c r="C87" s="3" t="s">
        <v>132</v>
      </c>
      <c r="D87" s="81" t="s">
        <v>133</v>
      </c>
      <c r="E87" s="81" t="s">
        <v>134</v>
      </c>
      <c r="F87" s="36" t="s">
        <v>135</v>
      </c>
      <c r="G87" s="4" t="s">
        <v>136</v>
      </c>
      <c r="H87" s="64" t="s">
        <v>131</v>
      </c>
      <c r="I87" s="36" t="s">
        <v>180</v>
      </c>
      <c r="J87" s="4" t="s">
        <v>76</v>
      </c>
    </row>
    <row r="88" spans="1:13" x14ac:dyDescent="0.25">
      <c r="A88" s="106" t="s">
        <v>157</v>
      </c>
      <c r="B88" s="106"/>
      <c r="C88" s="54">
        <v>1034589</v>
      </c>
      <c r="D88" s="54">
        <v>924231</v>
      </c>
      <c r="E88" s="54">
        <v>558211</v>
      </c>
      <c r="F88" s="47">
        <f>E88-D88</f>
        <v>-366020</v>
      </c>
      <c r="G88" s="47">
        <f>SUM(E88/C88*100)</f>
        <v>53.954855503006506</v>
      </c>
      <c r="H88" s="64">
        <f>SUM(E88/D88*100)</f>
        <v>60.397346550808187</v>
      </c>
      <c r="I88" s="78">
        <v>519569</v>
      </c>
      <c r="J88" s="20">
        <f>SUM(E88/I88*100)</f>
        <v>107.43731823877098</v>
      </c>
    </row>
    <row r="89" spans="1:13" ht="30" customHeight="1" x14ac:dyDescent="0.25">
      <c r="A89" s="106" t="s">
        <v>158</v>
      </c>
      <c r="B89" s="106"/>
      <c r="C89" s="54">
        <v>9637517</v>
      </c>
      <c r="D89" s="54">
        <v>9637517</v>
      </c>
      <c r="E89" s="54">
        <v>7060076</v>
      </c>
      <c r="F89" s="47">
        <f t="shared" ref="F89:F105" si="17">E89-D89</f>
        <v>-2577441</v>
      </c>
      <c r="G89" s="47">
        <f t="shared" ref="G89:G105" si="18">SUM(E89/C89*100)</f>
        <v>73.256171688205583</v>
      </c>
      <c r="H89" s="64">
        <f t="shared" ref="H89:H105" si="19">SUM(E89/D89*100)</f>
        <v>73.256171688205583</v>
      </c>
      <c r="I89" s="79">
        <v>6549638</v>
      </c>
      <c r="J89" s="20">
        <f t="shared" ref="J89:J105" si="20">SUM(E89/I89*100)</f>
        <v>107.79337728283609</v>
      </c>
      <c r="L89" s="16"/>
      <c r="M89" s="17"/>
    </row>
    <row r="90" spans="1:13" ht="30" customHeight="1" x14ac:dyDescent="0.25">
      <c r="A90" s="106" t="s">
        <v>159</v>
      </c>
      <c r="B90" s="106"/>
      <c r="C90" s="54">
        <v>100456</v>
      </c>
      <c r="D90" s="54">
        <v>100456</v>
      </c>
      <c r="E90" s="54">
        <v>79136</v>
      </c>
      <c r="F90" s="47">
        <f t="shared" si="17"/>
        <v>-21320</v>
      </c>
      <c r="G90" s="47">
        <f t="shared" si="18"/>
        <v>78.776777892808795</v>
      </c>
      <c r="H90" s="64">
        <f t="shared" si="19"/>
        <v>78.776777892808795</v>
      </c>
      <c r="I90" s="79">
        <v>64082</v>
      </c>
      <c r="J90" s="20">
        <f t="shared" si="20"/>
        <v>123.4917761617927</v>
      </c>
      <c r="L90" s="16"/>
      <c r="M90" s="17"/>
    </row>
    <row r="91" spans="1:13" ht="47.45" customHeight="1" x14ac:dyDescent="0.25">
      <c r="A91" s="106" t="s">
        <v>160</v>
      </c>
      <c r="B91" s="106"/>
      <c r="C91" s="54">
        <v>505677</v>
      </c>
      <c r="D91" s="54">
        <v>505673</v>
      </c>
      <c r="E91" s="54">
        <v>353485</v>
      </c>
      <c r="F91" s="47">
        <f t="shared" si="17"/>
        <v>-152188</v>
      </c>
      <c r="G91" s="47">
        <f t="shared" si="18"/>
        <v>69.903317730488041</v>
      </c>
      <c r="H91" s="64">
        <f t="shared" si="19"/>
        <v>69.903870683228092</v>
      </c>
      <c r="I91" s="79">
        <v>288885</v>
      </c>
      <c r="J91" s="20">
        <f t="shared" si="20"/>
        <v>122.36183948630077</v>
      </c>
      <c r="L91" s="16"/>
      <c r="M91" s="17"/>
    </row>
    <row r="92" spans="1:13" ht="30" customHeight="1" x14ac:dyDescent="0.25">
      <c r="A92" s="106" t="s">
        <v>161</v>
      </c>
      <c r="B92" s="106"/>
      <c r="C92" s="54">
        <v>9608</v>
      </c>
      <c r="D92" s="54">
        <v>9608</v>
      </c>
      <c r="E92" s="54">
        <v>2814</v>
      </c>
      <c r="F92" s="47">
        <f t="shared" si="17"/>
        <v>-6794</v>
      </c>
      <c r="G92" s="47">
        <f t="shared" si="18"/>
        <v>29.288093255620318</v>
      </c>
      <c r="H92" s="64">
        <f t="shared" si="19"/>
        <v>29.288093255620318</v>
      </c>
      <c r="I92" s="79">
        <v>2915</v>
      </c>
      <c r="J92" s="20">
        <f t="shared" si="20"/>
        <v>96.535162950257288</v>
      </c>
      <c r="L92" s="16"/>
      <c r="M92" s="17"/>
    </row>
    <row r="93" spans="1:13" ht="43.5" customHeight="1" x14ac:dyDescent="0.25">
      <c r="A93" s="106" t="s">
        <v>163</v>
      </c>
      <c r="B93" s="106"/>
      <c r="C93" s="54">
        <v>46087</v>
      </c>
      <c r="D93" s="54">
        <v>46087</v>
      </c>
      <c r="E93" s="54">
        <v>34720</v>
      </c>
      <c r="F93" s="47">
        <f t="shared" si="17"/>
        <v>-11367</v>
      </c>
      <c r="G93" s="47">
        <f t="shared" si="18"/>
        <v>75.335777985115101</v>
      </c>
      <c r="H93" s="64">
        <f t="shared" si="19"/>
        <v>75.335777985115101</v>
      </c>
      <c r="I93" s="79">
        <v>12981</v>
      </c>
      <c r="J93" s="20" t="s">
        <v>130</v>
      </c>
      <c r="L93" s="16"/>
      <c r="M93" s="18"/>
    </row>
    <row r="94" spans="1:13" ht="51.75" customHeight="1" x14ac:dyDescent="0.25">
      <c r="A94" s="106" t="s">
        <v>162</v>
      </c>
      <c r="B94" s="106"/>
      <c r="C94" s="54">
        <v>259979</v>
      </c>
      <c r="D94" s="54">
        <v>259979</v>
      </c>
      <c r="E94" s="54">
        <v>169275</v>
      </c>
      <c r="F94" s="47">
        <f t="shared" si="17"/>
        <v>-90704</v>
      </c>
      <c r="G94" s="47">
        <f t="shared" si="18"/>
        <v>65.111028198431413</v>
      </c>
      <c r="H94" s="64">
        <f t="shared" si="19"/>
        <v>65.111028198431413</v>
      </c>
      <c r="I94" s="79">
        <v>153371</v>
      </c>
      <c r="J94" s="20">
        <f t="shared" si="20"/>
        <v>110.36962659172855</v>
      </c>
      <c r="L94" s="16"/>
      <c r="M94" s="17"/>
    </row>
    <row r="95" spans="1:13" x14ac:dyDescent="0.25">
      <c r="A95" s="106" t="s">
        <v>164</v>
      </c>
      <c r="B95" s="106"/>
      <c r="C95" s="54">
        <v>305372</v>
      </c>
      <c r="D95" s="54">
        <v>305372</v>
      </c>
      <c r="E95" s="54">
        <v>187405</v>
      </c>
      <c r="F95" s="47">
        <f t="shared" si="17"/>
        <v>-117967</v>
      </c>
      <c r="G95" s="47">
        <f t="shared" si="18"/>
        <v>61.369411733885229</v>
      </c>
      <c r="H95" s="64">
        <f t="shared" si="19"/>
        <v>61.369411733885229</v>
      </c>
      <c r="I95" s="79">
        <v>199136</v>
      </c>
      <c r="J95" s="20">
        <f t="shared" si="20"/>
        <v>94.109051100755252</v>
      </c>
      <c r="L95" s="16"/>
      <c r="M95" s="17"/>
    </row>
    <row r="96" spans="1:13" ht="54" customHeight="1" x14ac:dyDescent="0.25">
      <c r="A96" s="106" t="s">
        <v>165</v>
      </c>
      <c r="B96" s="106"/>
      <c r="C96" s="54">
        <v>993722</v>
      </c>
      <c r="D96" s="54">
        <v>1143722</v>
      </c>
      <c r="E96" s="54">
        <v>435083</v>
      </c>
      <c r="F96" s="47">
        <f t="shared" si="17"/>
        <v>-708639</v>
      </c>
      <c r="G96" s="47">
        <f t="shared" si="18"/>
        <v>43.783170745943032</v>
      </c>
      <c r="H96" s="64">
        <f t="shared" si="19"/>
        <v>38.040974992174668</v>
      </c>
      <c r="I96" s="79">
        <v>84367</v>
      </c>
      <c r="J96" s="20" t="s">
        <v>130</v>
      </c>
      <c r="L96" s="16"/>
      <c r="M96" s="17"/>
    </row>
    <row r="97" spans="1:13" ht="46.15" customHeight="1" x14ac:dyDescent="0.25">
      <c r="A97" s="106" t="s">
        <v>166</v>
      </c>
      <c r="B97" s="106"/>
      <c r="C97" s="54">
        <v>4500</v>
      </c>
      <c r="D97" s="54">
        <v>4500</v>
      </c>
      <c r="E97" s="54" t="s">
        <v>80</v>
      </c>
      <c r="F97" s="47">
        <f t="shared" si="17"/>
        <v>-4500</v>
      </c>
      <c r="G97" s="47">
        <f t="shared" si="18"/>
        <v>0</v>
      </c>
      <c r="H97" s="64">
        <f t="shared" si="19"/>
        <v>0</v>
      </c>
      <c r="I97" s="79">
        <v>498</v>
      </c>
      <c r="J97" s="20">
        <v>0</v>
      </c>
      <c r="L97" s="16"/>
      <c r="M97" s="17"/>
    </row>
    <row r="98" spans="1:13" ht="48.75" customHeight="1" x14ac:dyDescent="0.25">
      <c r="A98" s="106" t="s">
        <v>167</v>
      </c>
      <c r="B98" s="106"/>
      <c r="C98" s="54">
        <v>1418478</v>
      </c>
      <c r="D98" s="54">
        <v>1418478</v>
      </c>
      <c r="E98" s="54">
        <v>901149</v>
      </c>
      <c r="F98" s="47">
        <f t="shared" si="17"/>
        <v>-517329</v>
      </c>
      <c r="G98" s="47">
        <f t="shared" si="18"/>
        <v>63.529289844467094</v>
      </c>
      <c r="H98" s="64">
        <f t="shared" si="19"/>
        <v>63.529289844467094</v>
      </c>
      <c r="I98" s="79">
        <v>776445</v>
      </c>
      <c r="J98" s="20">
        <f t="shared" si="20"/>
        <v>116.06089291578927</v>
      </c>
      <c r="L98" s="16"/>
      <c r="M98" s="17"/>
    </row>
    <row r="99" spans="1:13" ht="75" customHeight="1" x14ac:dyDescent="0.25">
      <c r="A99" s="106" t="s">
        <v>168</v>
      </c>
      <c r="B99" s="106"/>
      <c r="C99" s="54">
        <v>68454</v>
      </c>
      <c r="D99" s="54">
        <v>68454</v>
      </c>
      <c r="E99" s="54">
        <v>29801</v>
      </c>
      <c r="F99" s="47">
        <f t="shared" si="17"/>
        <v>-38653</v>
      </c>
      <c r="G99" s="47">
        <f t="shared" si="18"/>
        <v>43.534344231162528</v>
      </c>
      <c r="H99" s="64">
        <f t="shared" si="19"/>
        <v>43.534344231162528</v>
      </c>
      <c r="I99" s="79">
        <v>27185</v>
      </c>
      <c r="J99" s="20">
        <f t="shared" si="20"/>
        <v>109.62295383483539</v>
      </c>
      <c r="L99" s="16"/>
      <c r="M99" s="17"/>
    </row>
    <row r="100" spans="1:13" ht="71.45" customHeight="1" x14ac:dyDescent="0.25">
      <c r="A100" s="106" t="s">
        <v>169</v>
      </c>
      <c r="B100" s="106"/>
      <c r="C100" s="54">
        <v>809181</v>
      </c>
      <c r="D100" s="54">
        <v>785322</v>
      </c>
      <c r="E100" s="54">
        <v>501557</v>
      </c>
      <c r="F100" s="47">
        <f t="shared" si="17"/>
        <v>-283765</v>
      </c>
      <c r="G100" s="47">
        <f t="shared" si="18"/>
        <v>61.983289276441248</v>
      </c>
      <c r="H100" s="64">
        <f t="shared" si="19"/>
        <v>63.866414031441877</v>
      </c>
      <c r="I100" s="79">
        <v>750887</v>
      </c>
      <c r="J100" s="20">
        <f t="shared" si="20"/>
        <v>66.795270127196233</v>
      </c>
      <c r="L100" s="16"/>
      <c r="M100" s="17"/>
    </row>
    <row r="101" spans="1:13" ht="30" customHeight="1" x14ac:dyDescent="0.25">
      <c r="A101" s="106" t="s">
        <v>170</v>
      </c>
      <c r="B101" s="106"/>
      <c r="C101" s="54">
        <v>313045</v>
      </c>
      <c r="D101" s="54">
        <v>313045</v>
      </c>
      <c r="E101" s="54">
        <v>217023</v>
      </c>
      <c r="F101" s="47">
        <f t="shared" si="17"/>
        <v>-96022</v>
      </c>
      <c r="G101" s="47">
        <f t="shared" si="18"/>
        <v>69.326454663067608</v>
      </c>
      <c r="H101" s="64">
        <f t="shared" si="19"/>
        <v>69.326454663067608</v>
      </c>
      <c r="I101" s="79">
        <v>246665</v>
      </c>
      <c r="J101" s="20">
        <f t="shared" si="20"/>
        <v>87.982891776295787</v>
      </c>
      <c r="L101" s="16"/>
      <c r="M101" s="17"/>
    </row>
    <row r="102" spans="1:13" ht="31.15" customHeight="1" x14ac:dyDescent="0.25">
      <c r="A102" s="106" t="s">
        <v>171</v>
      </c>
      <c r="B102" s="106"/>
      <c r="C102" s="54">
        <v>5346</v>
      </c>
      <c r="D102" s="54">
        <v>5346</v>
      </c>
      <c r="E102" s="54">
        <v>2532</v>
      </c>
      <c r="F102" s="47">
        <f t="shared" si="17"/>
        <v>-2814</v>
      </c>
      <c r="G102" s="47">
        <f t="shared" si="18"/>
        <v>47.362514029180694</v>
      </c>
      <c r="H102" s="64">
        <f t="shared" si="19"/>
        <v>47.362514029180694</v>
      </c>
      <c r="I102" s="79">
        <v>5832</v>
      </c>
      <c r="J102" s="20">
        <f t="shared" si="20"/>
        <v>43.415637860082306</v>
      </c>
      <c r="L102" s="16"/>
      <c r="M102" s="17"/>
    </row>
    <row r="103" spans="1:13" ht="45" customHeight="1" x14ac:dyDescent="0.25">
      <c r="A103" s="107" t="s">
        <v>172</v>
      </c>
      <c r="B103" s="107"/>
      <c r="C103" s="54">
        <v>3917472</v>
      </c>
      <c r="D103" s="54">
        <v>3687321</v>
      </c>
      <c r="E103" s="54">
        <v>1578429</v>
      </c>
      <c r="F103" s="47">
        <f t="shared" si="17"/>
        <v>-2108892</v>
      </c>
      <c r="G103" s="47">
        <f t="shared" si="18"/>
        <v>40.292030166393019</v>
      </c>
      <c r="H103" s="64">
        <f t="shared" si="19"/>
        <v>42.806932187352281</v>
      </c>
      <c r="I103" s="79">
        <v>1064924</v>
      </c>
      <c r="J103" s="20">
        <f t="shared" si="20"/>
        <v>148.21987296746059</v>
      </c>
      <c r="L103" s="25"/>
      <c r="M103" s="17"/>
    </row>
    <row r="104" spans="1:13" ht="51.6" customHeight="1" x14ac:dyDescent="0.25">
      <c r="A104" s="106" t="s">
        <v>173</v>
      </c>
      <c r="B104" s="106"/>
      <c r="C104" s="54">
        <v>2401110</v>
      </c>
      <c r="D104" s="54">
        <v>1762687</v>
      </c>
      <c r="E104" s="54">
        <v>1029297</v>
      </c>
      <c r="F104" s="47">
        <f t="shared" si="17"/>
        <v>-733390</v>
      </c>
      <c r="G104" s="47">
        <f t="shared" si="18"/>
        <v>42.867548758699101</v>
      </c>
      <c r="H104" s="64">
        <f t="shared" si="19"/>
        <v>58.393634264052551</v>
      </c>
      <c r="I104" s="79">
        <v>664766</v>
      </c>
      <c r="J104" s="20">
        <f t="shared" si="20"/>
        <v>154.83598740007761</v>
      </c>
      <c r="L104" s="25"/>
      <c r="M104" s="17"/>
    </row>
    <row r="105" spans="1:13" x14ac:dyDescent="0.25">
      <c r="A105" s="108" t="s">
        <v>46</v>
      </c>
      <c r="B105" s="108"/>
      <c r="C105" s="47">
        <f>SUM(C88:C104)</f>
        <v>21830593</v>
      </c>
      <c r="D105" s="47">
        <f>SUM(D88:D104)</f>
        <v>20977798</v>
      </c>
      <c r="E105" s="47">
        <f>SUM(E88:E104)</f>
        <v>13139993</v>
      </c>
      <c r="F105" s="47">
        <f t="shared" si="17"/>
        <v>-7837805</v>
      </c>
      <c r="G105" s="47">
        <f t="shared" si="18"/>
        <v>60.190728671456604</v>
      </c>
      <c r="H105" s="64">
        <f t="shared" si="19"/>
        <v>62.63761811416051</v>
      </c>
      <c r="I105" s="47">
        <f>I88+I89+I90+I91+I92+I93+I94+I95+I96+I97+I98+I99+I100+I101+I102+I103+I104</f>
        <v>11412146</v>
      </c>
      <c r="J105" s="20">
        <f t="shared" si="20"/>
        <v>115.14042144220728</v>
      </c>
      <c r="L105" s="25"/>
      <c r="M105" s="17"/>
    </row>
    <row r="106" spans="1:13" x14ac:dyDescent="0.25">
      <c r="J106" s="2"/>
      <c r="L106" s="19"/>
      <c r="M106" s="17"/>
    </row>
    <row r="107" spans="1:13" ht="63.75" customHeight="1" x14ac:dyDescent="0.25">
      <c r="B107" s="98" t="s">
        <v>200</v>
      </c>
      <c r="C107" s="98"/>
      <c r="D107" s="98"/>
      <c r="E107" s="98"/>
      <c r="F107" s="98"/>
      <c r="G107" s="98"/>
      <c r="H107" s="98"/>
      <c r="I107" s="98"/>
      <c r="J107" s="98"/>
    </row>
    <row r="108" spans="1:13" x14ac:dyDescent="0.25">
      <c r="B108" s="95" t="s">
        <v>197</v>
      </c>
      <c r="C108" s="95"/>
      <c r="D108" s="95"/>
      <c r="E108" s="95"/>
      <c r="F108" s="95"/>
      <c r="G108" s="95"/>
      <c r="H108" s="95"/>
      <c r="I108" s="95"/>
      <c r="J108" s="95"/>
    </row>
    <row r="110" spans="1:13" x14ac:dyDescent="0.25">
      <c r="B110" s="99" t="s">
        <v>66</v>
      </c>
      <c r="C110" s="99"/>
      <c r="D110" s="99"/>
      <c r="E110" s="99"/>
      <c r="F110" s="99"/>
      <c r="G110" s="99"/>
      <c r="H110" s="99"/>
      <c r="I110" s="99"/>
      <c r="J110" s="99"/>
    </row>
    <row r="111" spans="1:13" s="75" customFormat="1" ht="25.5" customHeight="1" x14ac:dyDescent="0.25">
      <c r="B111" s="95" t="s">
        <v>198</v>
      </c>
      <c r="C111" s="95"/>
      <c r="D111" s="95"/>
      <c r="E111" s="95"/>
      <c r="F111" s="95"/>
      <c r="G111" s="95"/>
      <c r="H111" s="95"/>
      <c r="I111" s="95"/>
      <c r="J111" s="95"/>
    </row>
    <row r="112" spans="1:13" x14ac:dyDescent="0.25">
      <c r="B112" s="22"/>
      <c r="C112" s="26"/>
      <c r="D112" s="26"/>
      <c r="E112" s="26"/>
      <c r="F112" s="26"/>
      <c r="G112" s="26"/>
      <c r="H112" s="70"/>
      <c r="I112" s="26"/>
      <c r="J112" s="22"/>
    </row>
    <row r="113" spans="2:10" ht="30" customHeight="1" x14ac:dyDescent="0.25">
      <c r="B113" s="91" t="s">
        <v>67</v>
      </c>
      <c r="C113" s="102" t="s">
        <v>79</v>
      </c>
      <c r="D113" s="100" t="s">
        <v>182</v>
      </c>
      <c r="E113" s="104" t="s">
        <v>181</v>
      </c>
      <c r="F113" s="104"/>
      <c r="G113" s="43"/>
      <c r="H113" s="71"/>
      <c r="I113" s="43"/>
      <c r="J113" s="93"/>
    </row>
    <row r="114" spans="2:10" x14ac:dyDescent="0.25">
      <c r="B114" s="92"/>
      <c r="C114" s="103"/>
      <c r="D114" s="101"/>
      <c r="E114" s="45" t="s">
        <v>77</v>
      </c>
      <c r="F114" s="45" t="s">
        <v>78</v>
      </c>
      <c r="G114" s="43"/>
      <c r="H114" s="71"/>
      <c r="I114" s="43"/>
      <c r="J114" s="93"/>
    </row>
    <row r="115" spans="2:10" x14ac:dyDescent="0.25">
      <c r="B115" s="23" t="s">
        <v>68</v>
      </c>
      <c r="C115" s="76">
        <v>150000</v>
      </c>
      <c r="D115" s="76">
        <v>150000</v>
      </c>
      <c r="E115" s="77">
        <f>SUM(E116:E119)</f>
        <v>0</v>
      </c>
      <c r="F115" s="77">
        <f t="shared" ref="F115" si="21">SUM(D115/C115*100)</f>
        <v>100</v>
      </c>
      <c r="G115" s="33"/>
      <c r="H115" s="72"/>
      <c r="I115" s="33"/>
      <c r="J115" s="44"/>
    </row>
    <row r="116" spans="2:10" x14ac:dyDescent="0.25">
      <c r="B116" s="24" t="s">
        <v>69</v>
      </c>
      <c r="C116" s="76">
        <v>0</v>
      </c>
      <c r="D116" s="76">
        <v>0</v>
      </c>
      <c r="E116" s="77">
        <f>SUM(D116-C116)</f>
        <v>0</v>
      </c>
      <c r="F116" s="77">
        <v>0</v>
      </c>
      <c r="G116" s="34"/>
      <c r="H116" s="73"/>
      <c r="I116" s="34"/>
      <c r="J116" s="44"/>
    </row>
    <row r="117" spans="2:10" ht="75" x14ac:dyDescent="0.25">
      <c r="B117" s="9" t="s">
        <v>70</v>
      </c>
      <c r="C117" s="76">
        <v>0</v>
      </c>
      <c r="D117" s="76">
        <v>0</v>
      </c>
      <c r="E117" s="54">
        <f t="shared" ref="E117:E119" si="22">SUM(D117-C117)</f>
        <v>0</v>
      </c>
      <c r="F117" s="54">
        <v>0</v>
      </c>
      <c r="G117" s="16"/>
      <c r="H117" s="74"/>
      <c r="I117" s="16"/>
      <c r="J117" s="44"/>
    </row>
    <row r="118" spans="2:10" ht="45" x14ac:dyDescent="0.25">
      <c r="B118" s="9" t="s">
        <v>71</v>
      </c>
      <c r="C118" s="76">
        <v>0</v>
      </c>
      <c r="D118" s="76">
        <v>0</v>
      </c>
      <c r="E118" s="54">
        <f t="shared" si="22"/>
        <v>0</v>
      </c>
      <c r="F118" s="54">
        <v>0</v>
      </c>
      <c r="G118" s="16"/>
      <c r="H118" s="74"/>
      <c r="I118" s="16"/>
      <c r="J118" s="44"/>
    </row>
    <row r="119" spans="2:10" x14ac:dyDescent="0.25">
      <c r="B119" s="9" t="s">
        <v>72</v>
      </c>
      <c r="C119" s="76">
        <v>150000</v>
      </c>
      <c r="D119" s="76">
        <v>150000</v>
      </c>
      <c r="E119" s="77">
        <f t="shared" si="22"/>
        <v>0</v>
      </c>
      <c r="F119" s="77">
        <f>SUM(D119/C119*100)</f>
        <v>100</v>
      </c>
      <c r="G119" s="16"/>
      <c r="H119" s="74"/>
      <c r="I119" s="16"/>
      <c r="J119" s="44"/>
    </row>
  </sheetData>
  <mergeCells count="34">
    <mergeCell ref="A103:B103"/>
    <mergeCell ref="A104:B104"/>
    <mergeCell ref="A105:B105"/>
    <mergeCell ref="A98:B98"/>
    <mergeCell ref="A99:B99"/>
    <mergeCell ref="A100:B100"/>
    <mergeCell ref="A101:B101"/>
    <mergeCell ref="A102:B102"/>
    <mergeCell ref="A93:B93"/>
    <mergeCell ref="A94:B94"/>
    <mergeCell ref="A95:B95"/>
    <mergeCell ref="A96:B96"/>
    <mergeCell ref="A97:B97"/>
    <mergeCell ref="A88:B88"/>
    <mergeCell ref="A89:B89"/>
    <mergeCell ref="A90:B90"/>
    <mergeCell ref="A91:B91"/>
    <mergeCell ref="A92:B92"/>
    <mergeCell ref="B113:B114"/>
    <mergeCell ref="J113:J114"/>
    <mergeCell ref="B1:J1"/>
    <mergeCell ref="B2:J2"/>
    <mergeCell ref="B3:J3"/>
    <mergeCell ref="B29:J29"/>
    <mergeCell ref="B30:J30"/>
    <mergeCell ref="B107:J107"/>
    <mergeCell ref="B108:J108"/>
    <mergeCell ref="B110:J110"/>
    <mergeCell ref="B111:J111"/>
    <mergeCell ref="B85:J85"/>
    <mergeCell ref="D113:D114"/>
    <mergeCell ref="C113:C114"/>
    <mergeCell ref="E113:F113"/>
    <mergeCell ref="A87:B87"/>
  </mergeCells>
  <phoneticPr fontId="9" type="noConversion"/>
  <pageMargins left="0.31496062992125984" right="0.31496062992125984" top="0.55118110236220474" bottom="0.35433070866141736" header="0" footer="0"/>
  <pageSetup paperSize="9" scale="78" fitToHeight="0" orientation="landscape" r:id="rId1"/>
  <colBreaks count="1" manualBreakCount="1">
    <brk id="10"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2024-10-09T09:23:09Z</dcterms:modified>
</cp:coreProperties>
</file>