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defaultThemeVersion="124226"/>
  <xr:revisionPtr revIDLastSave="0" documentId="13_ncr:1_{38721BBF-2AD1-41AF-B545-1318D4D23EAF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Лист1!$A$4:$F$104</definedName>
  </definedNames>
  <calcPr calcId="191029"/>
</workbook>
</file>

<file path=xl/calcChain.xml><?xml version="1.0" encoding="utf-8"?>
<calcChain xmlns="http://schemas.openxmlformats.org/spreadsheetml/2006/main">
  <c r="F17" i="1" l="1"/>
  <c r="C69" i="1" l="1"/>
  <c r="D69" i="1"/>
  <c r="B69" i="1"/>
  <c r="C104" i="1" l="1"/>
  <c r="D104" i="1"/>
  <c r="B104" i="1"/>
  <c r="B79" i="1"/>
  <c r="B75" i="1"/>
  <c r="B71" i="1"/>
  <c r="B66" i="1"/>
  <c r="B59" i="1"/>
  <c r="B57" i="1"/>
  <c r="B51" i="1"/>
  <c r="B45" i="1"/>
  <c r="B42" i="1"/>
  <c r="B40" i="1"/>
  <c r="B32" i="1"/>
  <c r="B19" i="1"/>
  <c r="B6" i="1"/>
  <c r="B81" i="1" l="1"/>
  <c r="B26" i="1"/>
  <c r="F92" i="1" l="1"/>
  <c r="C19" i="1" l="1"/>
  <c r="D19" i="1"/>
  <c r="D32" i="1" l="1"/>
  <c r="C32" i="1"/>
  <c r="C40" i="1"/>
  <c r="D40" i="1"/>
  <c r="E46" i="1" l="1"/>
  <c r="F97" i="1" l="1"/>
  <c r="F89" i="1"/>
  <c r="E88" i="1" l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C59" i="1"/>
  <c r="D59" i="1"/>
  <c r="D45" i="1"/>
  <c r="C45" i="1"/>
  <c r="E18" i="1" l="1"/>
  <c r="F21" i="1"/>
  <c r="F24" i="1"/>
  <c r="E24" i="1"/>
  <c r="C6" i="1"/>
  <c r="F25" i="1"/>
  <c r="D6" i="1"/>
  <c r="E7" i="1"/>
  <c r="F7" i="1"/>
  <c r="E8" i="1"/>
  <c r="F8" i="1"/>
  <c r="E9" i="1"/>
  <c r="F9" i="1"/>
  <c r="E10" i="1"/>
  <c r="F10" i="1"/>
  <c r="E11" i="1"/>
  <c r="F11" i="1"/>
  <c r="E13" i="1"/>
  <c r="F13" i="1"/>
  <c r="E14" i="1"/>
  <c r="F14" i="1"/>
  <c r="E15" i="1"/>
  <c r="F15" i="1"/>
  <c r="E16" i="1"/>
  <c r="F16" i="1"/>
  <c r="E17" i="1"/>
  <c r="F18" i="1"/>
  <c r="F20" i="1"/>
  <c r="E21" i="1"/>
  <c r="E22" i="1"/>
  <c r="F22" i="1"/>
  <c r="E25" i="1"/>
  <c r="C26" i="1" l="1"/>
  <c r="E104" i="1"/>
  <c r="E6" i="1"/>
  <c r="F104" i="1"/>
  <c r="D26" i="1"/>
  <c r="E19" i="1"/>
  <c r="F6" i="1"/>
  <c r="F19" i="1"/>
  <c r="E26" i="1" l="1"/>
  <c r="F26" i="1"/>
  <c r="C42" i="1"/>
  <c r="C75" i="1"/>
  <c r="C51" i="1"/>
  <c r="C66" i="1"/>
  <c r="F77" i="1"/>
  <c r="E33" i="1"/>
  <c r="F33" i="1"/>
  <c r="B83" i="1" l="1"/>
  <c r="C71" i="1"/>
  <c r="F59" i="1"/>
  <c r="F62" i="1" l="1"/>
  <c r="F56" i="1"/>
  <c r="F54" i="1"/>
  <c r="E63" i="1"/>
  <c r="F63" i="1"/>
  <c r="E56" i="1"/>
  <c r="E54" i="1"/>
  <c r="D51" i="1" l="1"/>
  <c r="F51" i="1" s="1"/>
  <c r="F47" i="1" l="1"/>
  <c r="F93" i="1"/>
  <c r="F95" i="1"/>
  <c r="F64" i="1"/>
  <c r="F48" i="1"/>
  <c r="E53" i="1" l="1"/>
  <c r="E50" i="1"/>
  <c r="E52" i="1"/>
  <c r="E55" i="1"/>
  <c r="F88" i="1"/>
  <c r="F90" i="1"/>
  <c r="F98" i="1"/>
  <c r="F99" i="1"/>
  <c r="F100" i="1"/>
  <c r="F102" i="1"/>
  <c r="F87" i="1"/>
  <c r="E87" i="1"/>
  <c r="F34" i="1"/>
  <c r="F35" i="1"/>
  <c r="F36" i="1"/>
  <c r="F39" i="1"/>
  <c r="F43" i="1"/>
  <c r="F44" i="1"/>
  <c r="F60" i="1"/>
  <c r="F61" i="1"/>
  <c r="F65" i="1"/>
  <c r="F67" i="1"/>
  <c r="F68" i="1"/>
  <c r="F72" i="1"/>
  <c r="F73" i="1"/>
  <c r="F74" i="1"/>
  <c r="F76" i="1"/>
  <c r="F78" i="1"/>
  <c r="E34" i="1"/>
  <c r="E35" i="1"/>
  <c r="E36" i="1"/>
  <c r="E38" i="1"/>
  <c r="E39" i="1"/>
  <c r="E41" i="1"/>
  <c r="E43" i="1"/>
  <c r="E44" i="1"/>
  <c r="E47" i="1"/>
  <c r="E48" i="1"/>
  <c r="E49" i="1"/>
  <c r="E58" i="1"/>
  <c r="E60" i="1"/>
  <c r="E61" i="1"/>
  <c r="E62" i="1"/>
  <c r="E64" i="1"/>
  <c r="E65" i="1"/>
  <c r="E67" i="1"/>
  <c r="E68" i="1"/>
  <c r="E72" i="1"/>
  <c r="E73" i="1"/>
  <c r="E74" i="1"/>
  <c r="E76" i="1"/>
  <c r="E77" i="1"/>
  <c r="E78" i="1"/>
  <c r="C79" i="1"/>
  <c r="D79" i="1"/>
  <c r="D75" i="1"/>
  <c r="D71" i="1"/>
  <c r="D66" i="1"/>
  <c r="C57" i="1"/>
  <c r="C81" i="1" s="1"/>
  <c r="D57" i="1"/>
  <c r="D42" i="1"/>
  <c r="D81" i="1" l="1"/>
  <c r="F45" i="1"/>
  <c r="E42" i="1"/>
  <c r="E66" i="1"/>
  <c r="E57" i="1"/>
  <c r="F32" i="1"/>
  <c r="E75" i="1"/>
  <c r="F71" i="1"/>
  <c r="E71" i="1"/>
  <c r="F66" i="1"/>
  <c r="E59" i="1"/>
  <c r="E51" i="1"/>
  <c r="F42" i="1"/>
  <c r="E32" i="1"/>
  <c r="F75" i="1"/>
  <c r="E40" i="1"/>
  <c r="E45" i="1"/>
  <c r="D83" i="1" l="1"/>
  <c r="C83" i="1"/>
  <c r="E81" i="1"/>
  <c r="F81" i="1"/>
</calcChain>
</file>

<file path=xl/sharedStrings.xml><?xml version="1.0" encoding="utf-8"?>
<sst xmlns="http://schemas.openxmlformats.org/spreadsheetml/2006/main" count="130" uniqueCount="119">
  <si>
    <t>НАЛОГОВЫЕ И НЕНАЛОГОВЫЕ ДОХОДЫ</t>
  </si>
  <si>
    <t>Налог на доходы физических лиц</t>
  </si>
  <si>
    <t>Налоги на совокупный доход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</si>
  <si>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</si>
  <si>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</si>
  <si>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</si>
  <si>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</si>
  <si>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</si>
  <si>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</si>
  <si>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</si>
  <si>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</si>
  <si>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Дотации на выравнивание бюджетной обеспеченности</t>
  </si>
  <si>
    <t>Субсидии от других бюджетов бюджетной системы Российской Федерации</t>
  </si>
  <si>
    <t>Субвенции от других бюджетов бюджетной системы Российской Федерации</t>
  </si>
  <si>
    <t>ВСЕГО ДОХОДОВ: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</si>
  <si>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</si>
  <si>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</si>
  <si>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</si>
  <si>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</si>
  <si>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</si>
  <si>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</si>
  <si>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</si>
  <si>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</si>
  <si>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</si>
  <si>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</si>
  <si>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</si>
  <si>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</si>
  <si>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</si>
  <si>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</si>
  <si>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</si>
  <si>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</si>
  <si>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</si>
  <si>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ОХРАНА ОКРУЖАЮЩЕЙ СРЕДЫ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</si>
  <si>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</si>
  <si>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</si>
  <si>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</si>
  <si>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</si>
  <si>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</si>
  <si>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</si>
  <si>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</si>
  <si>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</si>
  <si>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</si>
  <si>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</si>
  <si>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</si>
  <si>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</si>
  <si>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</si>
  <si>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</si>
  <si>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</si>
  <si>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</si>
  <si>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</si>
  <si>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</si>
  <si>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 РАСХОДОВ:</t>
  </si>
  <si>
    <t>ЖИЛИЩНО-КОММУНАЛЬНОЕ ХОЗЯЙСТВО</t>
  </si>
  <si>
    <t>Жилищное хозяйство</t>
  </si>
  <si>
    <t>Прикладные научные исследования в области жилищно- коммунального хозяйства</t>
  </si>
  <si>
    <t xml:space="preserve"> Наименование </t>
  </si>
  <si>
    <t xml:space="preserve">Наименование </t>
  </si>
  <si>
    <t>Коммунальное хозяйство</t>
  </si>
  <si>
    <t> Наименование</t>
  </si>
  <si>
    <t>Молодежная политика</t>
  </si>
  <si>
    <t>Налог на имущество</t>
  </si>
  <si>
    <t xml:space="preserve">Задолженность и перерасчет по отмененным налогам, сборам и иным обязательным платежам </t>
  </si>
  <si>
    <t>Благоустройство</t>
  </si>
  <si>
    <t>Другие вопросы в области жилищно-коммунального хозяйства</t>
  </si>
  <si>
    <t xml:space="preserve">Возврат остатков субсидий, субвенций и иных межбюджетных трансфертов, имеющих целевое назначение, прошлых лет </t>
  </si>
  <si>
    <t>Охрана объектов растительного и животного мира и среды их обитания</t>
  </si>
  <si>
    <t>Дополнительное образование детей</t>
  </si>
  <si>
    <t>Доходы от возврата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</si>
  <si>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Обеспечение проведения выборов и референдумов</t>
  </si>
  <si>
    <t>Водное хозяйство</t>
  </si>
  <si>
    <t>Муниципальная программа "Культура"</t>
  </si>
  <si>
    <t xml:space="preserve"> 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</si>
  <si>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</si>
  <si>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</si>
  <si>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</si>
  <si>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</si>
  <si>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</si>
  <si>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</si>
  <si>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</si>
  <si>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</si>
  <si>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</si>
  <si>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</si>
  <si>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</si>
  <si>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</si>
  <si>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</si>
  <si>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</si>
  <si>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</si>
  <si>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Иные межбюджетные трансферты</t>
  </si>
  <si>
    <t>Налоги на товары (работы, услуги), реализуемые на территории Российской Федерации</t>
  </si>
  <si>
    <t>Исполнено за 1 полугодие 2021 года</t>
  </si>
  <si>
    <t>ЗДРАВООХРАНЕНИЕ</t>
  </si>
  <si>
    <t>Другие вопросы в области здравоохранения</t>
  </si>
  <si>
    <t xml:space="preserve">
ИНФОРМАЦИЯ 
о ходе исполнения бюджета муниципального образования городской округ Люберцы Московской области
за 1 полугодие 2022 года</t>
  </si>
  <si>
    <t>Уточненный план                  на 2022 год</t>
  </si>
  <si>
    <t>Исполнено за 1 полугодие 2022 года</t>
  </si>
  <si>
    <t>%   исполнения к уточненному плану на 2022 год</t>
  </si>
  <si>
    <t>% исполнения 1 полугодия 2022 года к исполнению 1 полугодия 2021года</t>
  </si>
  <si>
    <t>тыс. руб.</t>
  </si>
  <si>
    <t>Исполнение по разделам подразделам классификации расходов бюджета муниципального образования 
городской округ Люберцы Московской области за 1 полугодие 2022 года</t>
  </si>
  <si>
    <t>% исполнения 1 полугодия 2022 года к исполнению 1 полугодия 2021 года</t>
  </si>
  <si>
    <t>Исполнение бюджета муниципального образования
городской округ Люберцы Московской области в разрезе муниципальных программ
за 1 полугодие 2022 года</t>
  </si>
  <si>
    <t>%   исполнения к уточненному плану на 2022год</t>
  </si>
  <si>
    <t>Сведения о муниципальном долге</t>
  </si>
  <si>
    <t xml:space="preserve">          В течение 1 полугодия 2022 года администрацией муниципального образования городской округ Люберцы Московской области долговые обязательства в виде кредита не привлекались, ценные бумаги не выпускались.  </t>
  </si>
  <si>
    <r>
      <t xml:space="preserve">Исполнение по доходам бюджета муниципального образования городской округ Люберцы </t>
    </r>
    <r>
      <rPr>
        <sz val="11"/>
        <color rgb="FF000000"/>
        <rFont val="Times New Roman"/>
        <family val="1"/>
        <charset val="204"/>
      </rPr>
      <t>Московской области
 за 1 полугодие 2022 года</t>
    </r>
    <r>
      <rPr>
        <sz val="11"/>
        <color theme="1"/>
        <rFont val="Times New Roman"/>
        <family val="1"/>
        <charset val="204"/>
      </rPr>
      <t xml:space="preserve">          </t>
    </r>
  </si>
  <si>
    <t>свыше 200</t>
  </si>
  <si>
    <r>
      <t xml:space="preserve">             Доходы бюджета муниципального образования городской округ Люберцы Московской области за 1 полугодие 2022 года составили </t>
    </r>
    <r>
      <rPr>
        <sz val="10"/>
        <rFont val="Times New Roman"/>
        <family val="1"/>
        <charset val="204"/>
      </rPr>
      <t xml:space="preserve">6 516 923 </t>
    </r>
    <r>
      <rPr>
        <sz val="10"/>
        <color theme="1"/>
        <rFont val="Times New Roman"/>
        <family val="1"/>
        <charset val="204"/>
      </rPr>
      <t>тыс. рублей или 50,3 % от годовых плановых назначений.</t>
    </r>
  </si>
  <si>
    <r>
      <t xml:space="preserve">        По итогам исполнения бюджета за 1 полугодие 2022 года сложился дефицит бюджета в размере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84 936</t>
    </r>
    <r>
      <rPr>
        <sz val="11"/>
        <color theme="1"/>
        <rFont val="Times New Roman"/>
        <family val="1"/>
        <charset val="204"/>
      </rPr>
      <t xml:space="preserve"> тыс. рублей.</t>
    </r>
  </si>
  <si>
    <r>
      <t xml:space="preserve">           Расходы бюджета исполнены в объеме </t>
    </r>
    <r>
      <rPr>
        <sz val="10"/>
        <rFont val="Times New Roman"/>
        <family val="1"/>
        <charset val="204"/>
      </rPr>
      <t>6 601 859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тыс. рублей, что составляет </t>
    </r>
    <r>
      <rPr>
        <sz val="10"/>
        <rFont val="Times New Roman"/>
        <family val="1"/>
        <charset val="204"/>
      </rPr>
      <t xml:space="preserve">44,5 </t>
    </r>
    <r>
      <rPr>
        <sz val="10"/>
        <color theme="1"/>
        <rFont val="Times New Roman"/>
        <family val="1"/>
        <charset val="204"/>
      </rPr>
      <t>% от плановых годовых показателей.</t>
    </r>
  </si>
  <si>
    <r>
      <t xml:space="preserve">         В бюджетной сфере округа в настоящее время трудится более 9 тысяч человек. Всего за 1 полугодие 2022 года расходы на выплату заработной платы муниципальных учреждений составили  2 706 850 тыс. руб. или 51,57 % от общего объема расходов бюджета. Фактическая численность муниципальных служащих органов местного самоуправления муниципального образования городской округ Люберцы Московской области на 1 июля 2022 года составила 175 человек, расходы на денежное содержание которых за 1 полугодие 2022 года составили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85 864 тыс. рублей.</t>
    </r>
  </si>
  <si>
    <t>(тыс.руб.)</t>
  </si>
  <si>
    <t xml:space="preserve"> Долговые обязательства</t>
  </si>
  <si>
    <t xml:space="preserve">По состоянию на 01.01.2022 </t>
  </si>
  <si>
    <t>По состоянию на 01.07.2022</t>
  </si>
  <si>
    <t>1. Муниципальный долг - всего</t>
  </si>
  <si>
    <t>1.1. Муниципальные ценные бумаги</t>
  </si>
  <si>
    <t xml:space="preserve">1.2. Бюджетные кредиты, привлеченные в местный бюджет городского округа Московской области, от других бюджетов бюджетной системы Российской Федерации </t>
  </si>
  <si>
    <t>1.3. Кредиты, полученные городским округом Московской области, от кредитных организаций</t>
  </si>
  <si>
    <t>1.4. Муниципальные гарантии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</si>
</sst>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 CYR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0F2F1"/>
        <bgColor rgb="FFEDE7F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>
      <alignment horizontal="center" vertical="center" wrapText="1"/>
      <protection locked="0" hidden="1"/>
    </xf>
    <xf numFmtId="49" fontId="6" fillId="0" borderId="0">
      <alignment horizontal="left" vertical="center" wrapText="1"/>
      <protection locked="0" hidden="1"/>
    </xf>
    <xf numFmtId="0" fontId="6" fillId="0" borderId="0" applyProtection="0"/>
    <xf numFmtId="49" fontId="7" fillId="0" borderId="0">
      <alignment horizontal="center" vertical="top" wrapText="1"/>
      <protection locked="0" hidden="1"/>
    </xf>
    <xf numFmtId="49" fontId="8" fillId="0" borderId="0">
      <alignment horizontal="center" wrapText="1"/>
      <protection locked="0" hidden="1"/>
    </xf>
    <xf numFmtId="0" fontId="6" fillId="0" borderId="0">
      <alignment horizontal="center" vertical="top" wrapText="1"/>
      <protection locked="0" hidden="1"/>
    </xf>
    <xf numFmtId="0" fontId="6" fillId="0" borderId="0">
      <alignment horizontal="left" wrapText="1"/>
      <protection locked="0" hidden="1"/>
    </xf>
    <xf numFmtId="49" fontId="13" fillId="0" borderId="0">
      <alignment horizontal="center" vertical="top" wrapText="1"/>
      <protection locked="0" hidden="1"/>
    </xf>
    <xf numFmtId="0" fontId="6" fillId="0" borderId="0">
      <alignment horizontal="left" vertical="top" wrapText="1"/>
      <protection locked="0" hidden="1"/>
    </xf>
    <xf numFmtId="49" fontId="10" fillId="0" borderId="0">
      <alignment horizontal="right" vertical="top" wrapText="1"/>
      <protection locked="0" hidden="1"/>
    </xf>
    <xf numFmtId="0" fontId="6" fillId="0" borderId="0">
      <alignment horizontal="right" vertical="top" wrapText="1"/>
      <protection locked="0" hidden="1"/>
    </xf>
    <xf numFmtId="0" fontId="14" fillId="0" borderId="0"/>
    <xf numFmtId="0" fontId="18" fillId="4" borderId="3" applyNumberFormat="0" applyFont="0" applyBorder="0" applyAlignment="0" applyProtection="0">
      <alignment horizontal="left" wrapText="1"/>
    </xf>
  </cellStyleXfs>
  <cellXfs count="61">
    <xf numFmtId="0" fontId="0" fillId="0" borderId="0" xfId="0"/>
    <xf numFmtId="0" fontId="5" fillId="0" borderId="1" xfId="0" applyFont="1" applyBorder="1" applyAlignment="1">
      <alignment horizontal="justify" vertical="top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3" borderId="0" xfId="0" applyFill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1" fillId="0" borderId="0" xfId="0" applyFont="1"/>
    <xf numFmtId="164" fontId="1" fillId="3" borderId="1" xfId="0" applyNumberFormat="1" applyFont="1" applyFill="1" applyBorder="1" applyAlignment="1">
      <alignment horizontal="center" vertical="center"/>
    </xf>
    <xf numFmtId="3" fontId="12" fillId="0" borderId="0" xfId="0" applyNumberFormat="1" applyFont="1"/>
    <xf numFmtId="164" fontId="11" fillId="0" borderId="1" xfId="0" applyNumberFormat="1" applyFont="1" applyBorder="1" applyAlignment="1">
      <alignment horizontal="center" vertical="center"/>
    </xf>
    <xf numFmtId="49" fontId="1" fillId="0" borderId="2" xfId="3" applyNumberFormat="1" applyFont="1" applyBorder="1" applyAlignment="1" applyProtection="1">
      <alignment horizontal="left" vertical="top" wrapText="1"/>
      <protection locked="0" hidden="1"/>
    </xf>
    <xf numFmtId="0" fontId="1" fillId="0" borderId="2" xfId="3" applyFont="1" applyBorder="1" applyAlignment="1" applyProtection="1">
      <alignment horizontal="left" vertical="top" wrapText="1"/>
      <protection locked="0" hidden="1"/>
    </xf>
    <xf numFmtId="0" fontId="1" fillId="3" borderId="1" xfId="0" applyFont="1" applyFill="1" applyBorder="1" applyAlignment="1">
      <alignment horizontal="justify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3" applyFont="1" applyBorder="1" applyAlignment="1" applyProtection="1">
      <alignment horizontal="left" vertical="top" wrapText="1"/>
      <protection locked="0" hidden="1"/>
    </xf>
    <xf numFmtId="0" fontId="2" fillId="0" borderId="0" xfId="0" applyFont="1" applyBorder="1" applyAlignment="1">
      <alignment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49" fontId="1" fillId="0" borderId="6" xfId="3" applyNumberFormat="1" applyFont="1" applyBorder="1" applyAlignment="1" applyProtection="1">
      <alignment horizontal="left" vertical="top" wrapText="1"/>
      <protection locked="0" hidden="1"/>
    </xf>
    <xf numFmtId="164" fontId="16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49" fontId="1" fillId="0" borderId="2" xfId="3" applyNumberFormat="1" applyFont="1" applyBorder="1" applyAlignment="1" applyProtection="1">
      <alignment horizontal="center" vertical="top" wrapText="1"/>
      <protection locked="0" hidden="1"/>
    </xf>
    <xf numFmtId="49" fontId="1" fillId="0" borderId="7" xfId="3" applyNumberFormat="1" applyFont="1" applyBorder="1" applyAlignment="1" applyProtection="1">
      <alignment horizontal="center" vertical="top" wrapText="1"/>
      <protection locked="0" hidden="1"/>
    </xf>
    <xf numFmtId="49" fontId="1" fillId="0" borderId="1" xfId="3" applyNumberFormat="1" applyFont="1" applyBorder="1" applyAlignment="1" applyProtection="1">
      <alignment horizontal="center" vertical="top" wrapText="1"/>
      <protection locked="0" hidden="1"/>
    </xf>
    <xf numFmtId="49" fontId="2" fillId="0" borderId="6" xfId="3" applyNumberFormat="1" applyFont="1" applyBorder="1" applyAlignment="1" applyProtection="1">
      <alignment horizontal="left" vertical="top" wrapText="1"/>
      <protection locked="0" hidden="1"/>
    </xf>
    <xf numFmtId="164" fontId="16" fillId="0" borderId="8" xfId="0" applyNumberFormat="1" applyFont="1" applyBorder="1" applyAlignment="1">
      <alignment horizontal="center" vertical="center" wrapText="1"/>
    </xf>
    <xf numFmtId="49" fontId="24" fillId="0" borderId="6" xfId="3" applyNumberFormat="1" applyFont="1" applyBorder="1" applyAlignment="1" applyProtection="1">
      <alignment horizontal="left" vertical="top" wrapText="1"/>
      <protection locked="0" hidden="1"/>
    </xf>
  </cellXfs>
  <cellStyles count="14">
    <cellStyle name="2" xfId="13" xr:uid="{ED5D654A-07D4-4550-AC48-AB0D64BC1853}"/>
    <cellStyle name="Денежный [0] 2" xfId="1" xr:uid="{00000000-0005-0000-0000-000000000000}"/>
    <cellStyle name="Денежный [0] 3" xfId="10" xr:uid="{00000000-0005-0000-0000-000001000000}"/>
    <cellStyle name="Денежный 2" xfId="2" xr:uid="{00000000-0005-0000-0000-000002000000}"/>
    <cellStyle name="Денежный 3" xfId="9" xr:uid="{00000000-0005-0000-0000-000003000000}"/>
    <cellStyle name="Обычный" xfId="0" builtinId="0"/>
    <cellStyle name="Обычный 2" xfId="3" xr:uid="{00000000-0005-0000-0000-000005000000}"/>
    <cellStyle name="Обычный 3" xfId="12" xr:uid="{00000000-0005-0000-0000-000006000000}"/>
    <cellStyle name="Процентный 2" xfId="4" xr:uid="{00000000-0005-0000-0000-000007000000}"/>
    <cellStyle name="Процентный 3" xfId="11" xr:uid="{00000000-0005-0000-0000-000008000000}"/>
    <cellStyle name="Финансовый [0] 2" xfId="5" xr:uid="{00000000-0005-0000-0000-000009000000}"/>
    <cellStyle name="Финансовый [0] 3" xfId="8" xr:uid="{00000000-0005-0000-0000-00000A000000}"/>
    <cellStyle name="Финансовый 2" xfId="6" xr:uid="{00000000-0005-0000-0000-00000B000000}"/>
    <cellStyle name="Финансовый 3" xfId="7" xr:uid="{00000000-0005-0000-0000-00000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"/>
  <sheetViews>
    <sheetView tabSelected="1" topLeftCell="A103" zoomScaleNormal="100" workbookViewId="0">
      <selection activeCell="C119" sqref="C119"/>
    </sheetView>
  </sheetViews>
  <sheetFormatPr defaultRowHeight="15" x14ac:dyDescent="0.25"/>
  <cols>
    <col min="1" max="1" width="39.5703125" customWidth="1"/>
    <col min="2" max="2" width="19.28515625" customWidth="1"/>
    <col min="3" max="3" width="17.7109375" customWidth="1"/>
    <col min="4" max="4" width="17.28515625" customWidth="1"/>
    <col min="5" max="5" width="16.42578125" customWidth="1"/>
    <col min="6" max="6" width="13.5703125" customWidth="1"/>
    <col min="8" max="8" width="44.28515625" customWidth="1"/>
    <col min="9" max="9" width="22.42578125" customWidth="1"/>
  </cols>
  <sheetData>
    <row r="1" spans="1:6" ht="70.5" customHeight="1" x14ac:dyDescent="0.25">
      <c r="A1" s="51" t="s">
        <v>92</v>
      </c>
      <c r="B1" s="51"/>
      <c r="C1" s="51"/>
      <c r="D1" s="51"/>
      <c r="E1" s="51"/>
      <c r="F1" s="51"/>
    </row>
    <row r="2" spans="1:6" ht="48" customHeight="1" x14ac:dyDescent="0.25">
      <c r="A2" s="52" t="s">
        <v>106</v>
      </c>
      <c r="B2" s="52"/>
      <c r="C2" s="52"/>
      <c r="D2" s="52"/>
      <c r="E2" s="52"/>
      <c r="F2" s="52"/>
    </row>
    <row r="3" spans="1:6" ht="40.5" customHeight="1" x14ac:dyDescent="0.25">
      <c r="A3" s="50" t="s">
        <v>104</v>
      </c>
      <c r="B3" s="50"/>
      <c r="C3" s="50"/>
      <c r="D3" s="50"/>
      <c r="E3" s="50"/>
      <c r="F3" s="50"/>
    </row>
    <row r="4" spans="1:6" x14ac:dyDescent="0.25">
      <c r="F4" t="s">
        <v>97</v>
      </c>
    </row>
    <row r="5" spans="1:6" ht="90" x14ac:dyDescent="0.25">
      <c r="A5" s="8" t="s">
        <v>58</v>
      </c>
      <c r="B5" s="9" t="s">
        <v>89</v>
      </c>
      <c r="C5" s="8" t="s">
        <v>93</v>
      </c>
      <c r="D5" s="9" t="s">
        <v>94</v>
      </c>
      <c r="E5" s="9" t="s">
        <v>95</v>
      </c>
      <c r="F5" s="9" t="s">
        <v>96</v>
      </c>
    </row>
    <row r="6" spans="1:6" ht="28.5" x14ac:dyDescent="0.25">
      <c r="A6" s="5" t="s">
        <v>0</v>
      </c>
      <c r="B6" s="24">
        <f t="shared" ref="B6" si="0">SUM(B7:B18)</f>
        <v>2578838</v>
      </c>
      <c r="C6" s="24">
        <f>SUM(C7:C18)</f>
        <v>5855963</v>
      </c>
      <c r="D6" s="24">
        <f t="shared" ref="D6" si="1">SUM(D7:D18)</f>
        <v>2854087</v>
      </c>
      <c r="E6" s="14">
        <f>D6/C6*100</f>
        <v>48.738132395986796</v>
      </c>
      <c r="F6" s="14">
        <f>D6/B6*100</f>
        <v>110.67337304630999</v>
      </c>
    </row>
    <row r="7" spans="1:6" x14ac:dyDescent="0.25">
      <c r="A7" s="2" t="s">
        <v>1</v>
      </c>
      <c r="B7" s="26">
        <v>666245</v>
      </c>
      <c r="C7" s="26">
        <v>1695587</v>
      </c>
      <c r="D7" s="26">
        <v>755704</v>
      </c>
      <c r="E7" s="20">
        <f t="shared" ref="E7:E26" si="2">D7/C7*100</f>
        <v>44.568872018952725</v>
      </c>
      <c r="F7" s="34">
        <f t="shared" ref="F7:F26" si="3">D7/B7*100</f>
        <v>113.42734279431741</v>
      </c>
    </row>
    <row r="8" spans="1:6" ht="47.25" customHeight="1" x14ac:dyDescent="0.25">
      <c r="A8" s="36" t="s">
        <v>88</v>
      </c>
      <c r="B8" s="26">
        <v>15618</v>
      </c>
      <c r="C8" s="26">
        <v>32513</v>
      </c>
      <c r="D8" s="26">
        <v>17494</v>
      </c>
      <c r="E8" s="20">
        <f t="shared" ref="E8" si="4">D8/C8*100</f>
        <v>53.8061698397564</v>
      </c>
      <c r="F8" s="34">
        <f t="shared" ref="F8" si="5">D8/B8*100</f>
        <v>112.01178127801255</v>
      </c>
    </row>
    <row r="9" spans="1:6" x14ac:dyDescent="0.25">
      <c r="A9" s="2" t="s">
        <v>2</v>
      </c>
      <c r="B9" s="26">
        <v>898556</v>
      </c>
      <c r="C9" s="27">
        <v>1959869</v>
      </c>
      <c r="D9" s="26">
        <v>1053098</v>
      </c>
      <c r="E9" s="20">
        <f t="shared" si="2"/>
        <v>53.733081139606774</v>
      </c>
      <c r="F9" s="34">
        <f t="shared" si="3"/>
        <v>117.19892805790624</v>
      </c>
    </row>
    <row r="10" spans="1:6" x14ac:dyDescent="0.25">
      <c r="A10" s="3" t="s">
        <v>60</v>
      </c>
      <c r="B10" s="26">
        <v>601859</v>
      </c>
      <c r="C10" s="28">
        <v>1450253</v>
      </c>
      <c r="D10" s="26">
        <v>513714</v>
      </c>
      <c r="E10" s="20">
        <f t="shared" ref="E10" si="6">D10/C10*100</f>
        <v>35.42237113110609</v>
      </c>
      <c r="F10" s="34">
        <f t="shared" ref="F10" si="7">D10/B10*100</f>
        <v>85.35454317373339</v>
      </c>
    </row>
    <row r="11" spans="1:6" x14ac:dyDescent="0.25">
      <c r="A11" s="2" t="s">
        <v>3</v>
      </c>
      <c r="B11" s="26">
        <v>30071</v>
      </c>
      <c r="C11" s="26">
        <v>72061</v>
      </c>
      <c r="D11" s="26">
        <v>38585</v>
      </c>
      <c r="E11" s="20">
        <f t="shared" si="2"/>
        <v>53.544913337311442</v>
      </c>
      <c r="F11" s="34">
        <f t="shared" si="3"/>
        <v>128.31299258421737</v>
      </c>
    </row>
    <row r="12" spans="1:6" ht="45" x14ac:dyDescent="0.25">
      <c r="A12" s="3" t="s">
        <v>61</v>
      </c>
      <c r="B12" s="26">
        <v>1</v>
      </c>
      <c r="C12" s="26">
        <v>0</v>
      </c>
      <c r="D12" s="26">
        <v>73</v>
      </c>
      <c r="E12" s="20">
        <v>0</v>
      </c>
      <c r="F12" s="34" t="s">
        <v>105</v>
      </c>
    </row>
    <row r="13" spans="1:6" ht="45" x14ac:dyDescent="0.25">
      <c r="A13" s="2" t="s">
        <v>4</v>
      </c>
      <c r="B13" s="26">
        <v>198124</v>
      </c>
      <c r="C13" s="26">
        <v>422703</v>
      </c>
      <c r="D13" s="26">
        <v>227862</v>
      </c>
      <c r="E13" s="20">
        <f t="shared" si="2"/>
        <v>53.905933953627013</v>
      </c>
      <c r="F13" s="34">
        <f t="shared" si="3"/>
        <v>115.00979184752984</v>
      </c>
    </row>
    <row r="14" spans="1:6" ht="30" x14ac:dyDescent="0.25">
      <c r="A14" s="2" t="s">
        <v>5</v>
      </c>
      <c r="B14" s="26">
        <v>8642</v>
      </c>
      <c r="C14" s="26">
        <v>8818</v>
      </c>
      <c r="D14" s="26">
        <v>4892</v>
      </c>
      <c r="E14" s="20">
        <f t="shared" si="2"/>
        <v>55.477432524381939</v>
      </c>
      <c r="F14" s="34">
        <f t="shared" si="3"/>
        <v>56.607266836380468</v>
      </c>
    </row>
    <row r="15" spans="1:6" ht="30" x14ac:dyDescent="0.25">
      <c r="A15" s="2" t="s">
        <v>6</v>
      </c>
      <c r="B15" s="26">
        <v>22616</v>
      </c>
      <c r="C15" s="29">
        <v>38207</v>
      </c>
      <c r="D15" s="26">
        <v>44524</v>
      </c>
      <c r="E15" s="20">
        <f t="shared" si="2"/>
        <v>116.53361949381002</v>
      </c>
      <c r="F15" s="34">
        <f t="shared" si="3"/>
        <v>196.86947293951184</v>
      </c>
    </row>
    <row r="16" spans="1:6" ht="30" x14ac:dyDescent="0.25">
      <c r="A16" s="2" t="s">
        <v>7</v>
      </c>
      <c r="B16" s="26">
        <v>129321</v>
      </c>
      <c r="C16" s="26">
        <v>154400</v>
      </c>
      <c r="D16" s="26">
        <v>160976</v>
      </c>
      <c r="E16" s="20">
        <f t="shared" si="2"/>
        <v>104.25906735751296</v>
      </c>
      <c r="F16" s="34">
        <f t="shared" si="3"/>
        <v>124.47784969185204</v>
      </c>
    </row>
    <row r="17" spans="1:6" x14ac:dyDescent="0.25">
      <c r="A17" s="2" t="s">
        <v>8</v>
      </c>
      <c r="B17" s="26">
        <v>6059</v>
      </c>
      <c r="C17" s="26">
        <v>11552</v>
      </c>
      <c r="D17" s="26">
        <v>23326</v>
      </c>
      <c r="E17" s="20">
        <f t="shared" si="2"/>
        <v>201.92174515235459</v>
      </c>
      <c r="F17" s="34">
        <f t="shared" si="3"/>
        <v>384.98101997029215</v>
      </c>
    </row>
    <row r="18" spans="1:6" x14ac:dyDescent="0.25">
      <c r="A18" s="2" t="s">
        <v>9</v>
      </c>
      <c r="B18" s="26">
        <v>1726</v>
      </c>
      <c r="C18" s="26">
        <v>10000</v>
      </c>
      <c r="D18" s="26">
        <v>13839</v>
      </c>
      <c r="E18" s="20">
        <f t="shared" si="2"/>
        <v>138.38999999999999</v>
      </c>
      <c r="F18" s="34">
        <f t="shared" si="3"/>
        <v>801.79606025492467</v>
      </c>
    </row>
    <row r="19" spans="1:6" ht="28.5" x14ac:dyDescent="0.25">
      <c r="A19" s="5" t="s">
        <v>10</v>
      </c>
      <c r="B19" s="33">
        <f t="shared" ref="B19" si="8">SUM(B20:B25)</f>
        <v>3029971</v>
      </c>
      <c r="C19" s="33">
        <f t="shared" ref="C19:D19" si="9">SUM(C20:C25)</f>
        <v>7099506</v>
      </c>
      <c r="D19" s="33">
        <f t="shared" si="9"/>
        <v>3662836</v>
      </c>
      <c r="E19" s="14">
        <f t="shared" si="2"/>
        <v>51.592829134872197</v>
      </c>
      <c r="F19" s="14">
        <f t="shared" si="3"/>
        <v>120.8868335703543</v>
      </c>
    </row>
    <row r="20" spans="1:6" ht="30" x14ac:dyDescent="0.25">
      <c r="A20" s="2" t="s">
        <v>11</v>
      </c>
      <c r="B20" s="26">
        <v>0</v>
      </c>
      <c r="C20" s="26">
        <v>0</v>
      </c>
      <c r="D20" s="26">
        <v>0</v>
      </c>
      <c r="E20" s="20">
        <v>0</v>
      </c>
      <c r="F20" s="20" t="e">
        <f t="shared" si="3"/>
        <v>#DIV/0!</v>
      </c>
    </row>
    <row r="21" spans="1:6" ht="27.75" customHeight="1" x14ac:dyDescent="0.25">
      <c r="A21" s="2" t="s">
        <v>12</v>
      </c>
      <c r="B21" s="26">
        <v>310879</v>
      </c>
      <c r="C21" s="26">
        <v>1904252</v>
      </c>
      <c r="D21" s="26">
        <v>367303</v>
      </c>
      <c r="E21" s="20">
        <f t="shared" si="2"/>
        <v>19.28857105047021</v>
      </c>
      <c r="F21" s="20">
        <f t="shared" si="3"/>
        <v>118.1498267814809</v>
      </c>
    </row>
    <row r="22" spans="1:6" ht="45" x14ac:dyDescent="0.25">
      <c r="A22" s="2" t="s">
        <v>13</v>
      </c>
      <c r="B22" s="26">
        <v>2733826</v>
      </c>
      <c r="C22" s="26">
        <v>5205329</v>
      </c>
      <c r="D22" s="26">
        <v>3290050</v>
      </c>
      <c r="E22" s="20">
        <f t="shared" si="2"/>
        <v>63.205418908199654</v>
      </c>
      <c r="F22" s="20">
        <f t="shared" si="3"/>
        <v>120.34599129571524</v>
      </c>
    </row>
    <row r="23" spans="1:6" x14ac:dyDescent="0.25">
      <c r="A23" s="3" t="s">
        <v>87</v>
      </c>
      <c r="B23" s="26"/>
      <c r="C23" s="26"/>
      <c r="D23" s="26">
        <v>15557</v>
      </c>
      <c r="E23" s="20"/>
      <c r="F23" s="20"/>
    </row>
    <row r="24" spans="1:6" ht="89.25" customHeight="1" x14ac:dyDescent="0.25">
      <c r="A24" s="1" t="s">
        <v>67</v>
      </c>
      <c r="B24" s="26">
        <v>429</v>
      </c>
      <c r="C24" s="26">
        <v>777</v>
      </c>
      <c r="D24" s="26">
        <v>1022</v>
      </c>
      <c r="E24" s="20">
        <f t="shared" si="2"/>
        <v>131.53153153153156</v>
      </c>
      <c r="F24" s="20">
        <f>D24/B24*100</f>
        <v>238.22843822843822</v>
      </c>
    </row>
    <row r="25" spans="1:6" ht="60" x14ac:dyDescent="0.25">
      <c r="A25" s="23" t="s">
        <v>64</v>
      </c>
      <c r="B25" s="26">
        <v>-15163</v>
      </c>
      <c r="C25" s="26">
        <v>-10852</v>
      </c>
      <c r="D25" s="26">
        <v>-11096</v>
      </c>
      <c r="E25" s="20">
        <f t="shared" si="2"/>
        <v>102.24843346848506</v>
      </c>
      <c r="F25" s="20">
        <f t="shared" si="3"/>
        <v>73.178130976719643</v>
      </c>
    </row>
    <row r="26" spans="1:6" x14ac:dyDescent="0.25">
      <c r="A26" s="5" t="s">
        <v>14</v>
      </c>
      <c r="B26" s="24">
        <f>B6+B19</f>
        <v>5608809</v>
      </c>
      <c r="C26" s="24">
        <f>C6+C19</f>
        <v>12955469</v>
      </c>
      <c r="D26" s="24">
        <f>D6+D19</f>
        <v>6516923</v>
      </c>
      <c r="E26" s="14">
        <f t="shared" si="2"/>
        <v>50.302486154688808</v>
      </c>
      <c r="F26" s="14">
        <f t="shared" si="3"/>
        <v>116.19085263912534</v>
      </c>
    </row>
    <row r="28" spans="1:6" x14ac:dyDescent="0.25">
      <c r="A28" s="53" t="s">
        <v>108</v>
      </c>
      <c r="B28" s="53"/>
      <c r="C28" s="53"/>
      <c r="D28" s="53"/>
      <c r="E28" s="53"/>
      <c r="F28" s="53"/>
    </row>
    <row r="29" spans="1:6" ht="37.5" customHeight="1" x14ac:dyDescent="0.25">
      <c r="A29" s="50" t="s">
        <v>98</v>
      </c>
      <c r="B29" s="50"/>
      <c r="C29" s="50"/>
      <c r="D29" s="50"/>
      <c r="E29" s="50"/>
      <c r="F29" s="50"/>
    </row>
    <row r="30" spans="1:6" ht="16.5" customHeight="1" x14ac:dyDescent="0.25">
      <c r="A30" s="43"/>
      <c r="B30" s="43"/>
      <c r="C30" s="43"/>
      <c r="D30" s="43"/>
      <c r="E30" s="43"/>
      <c r="F30" s="43" t="s">
        <v>97</v>
      </c>
    </row>
    <row r="31" spans="1:6" ht="90" x14ac:dyDescent="0.25">
      <c r="A31" s="10" t="s">
        <v>55</v>
      </c>
      <c r="B31" s="9" t="s">
        <v>89</v>
      </c>
      <c r="C31" s="8" t="s">
        <v>93</v>
      </c>
      <c r="D31" s="9" t="s">
        <v>94</v>
      </c>
      <c r="E31" s="9" t="s">
        <v>95</v>
      </c>
      <c r="F31" s="9" t="s">
        <v>99</v>
      </c>
    </row>
    <row r="32" spans="1:6" ht="28.5" x14ac:dyDescent="0.25">
      <c r="A32" s="11" t="s">
        <v>15</v>
      </c>
      <c r="B32" s="24">
        <f>B33+B34+B35+B36+B37+B38+B39</f>
        <v>622235</v>
      </c>
      <c r="C32" s="24">
        <f>C33+C34+C35+C36+C37+C38+C39</f>
        <v>1620896</v>
      </c>
      <c r="D32" s="24">
        <f>D33+D34+D35+D36+D37+D38+D39</f>
        <v>733929</v>
      </c>
      <c r="E32" s="14">
        <f t="shared" ref="E32:E81" si="10">D32/C32*100</f>
        <v>45.279215939825875</v>
      </c>
      <c r="F32" s="14">
        <f t="shared" ref="F32:F81" si="11">D32/B32*100</f>
        <v>117.95045280320136</v>
      </c>
    </row>
    <row r="33" spans="1:6" ht="60" x14ac:dyDescent="0.25">
      <c r="A33" s="12" t="s">
        <v>16</v>
      </c>
      <c r="B33" s="25">
        <v>1135</v>
      </c>
      <c r="C33" s="25">
        <v>3218</v>
      </c>
      <c r="D33" s="25">
        <v>2095</v>
      </c>
      <c r="E33" s="15">
        <f t="shared" si="10"/>
        <v>65.102548166563082</v>
      </c>
      <c r="F33" s="15">
        <f t="shared" si="11"/>
        <v>184.58149779735683</v>
      </c>
    </row>
    <row r="34" spans="1:6" ht="75" x14ac:dyDescent="0.25">
      <c r="A34" s="12" t="s">
        <v>17</v>
      </c>
      <c r="B34" s="42">
        <v>13254</v>
      </c>
      <c r="C34" s="42">
        <v>29097</v>
      </c>
      <c r="D34" s="42">
        <v>13919</v>
      </c>
      <c r="E34" s="32">
        <f t="shared" si="10"/>
        <v>47.836546723029869</v>
      </c>
      <c r="F34" s="32">
        <f t="shared" si="11"/>
        <v>105.01735325184849</v>
      </c>
    </row>
    <row r="35" spans="1:6" ht="75" x14ac:dyDescent="0.25">
      <c r="A35" s="12" t="s">
        <v>18</v>
      </c>
      <c r="B35" s="25">
        <v>213328</v>
      </c>
      <c r="C35" s="25">
        <v>454374</v>
      </c>
      <c r="D35" s="25">
        <v>219898</v>
      </c>
      <c r="E35" s="15">
        <f t="shared" si="10"/>
        <v>48.395814901380803</v>
      </c>
      <c r="F35" s="15">
        <f t="shared" si="11"/>
        <v>103.07976449411235</v>
      </c>
    </row>
    <row r="36" spans="1:6" ht="60" x14ac:dyDescent="0.25">
      <c r="A36" s="12" t="s">
        <v>19</v>
      </c>
      <c r="B36" s="25">
        <v>30951</v>
      </c>
      <c r="C36" s="25">
        <v>69541</v>
      </c>
      <c r="D36" s="25">
        <v>33475</v>
      </c>
      <c r="E36" s="15">
        <f t="shared" si="10"/>
        <v>48.137070217569487</v>
      </c>
      <c r="F36" s="15">
        <f t="shared" si="11"/>
        <v>108.15482536913186</v>
      </c>
    </row>
    <row r="37" spans="1:6" ht="30" x14ac:dyDescent="0.25">
      <c r="A37" s="12" t="s">
        <v>68</v>
      </c>
      <c r="B37" s="25">
        <v>0</v>
      </c>
      <c r="C37" s="25">
        <v>45484</v>
      </c>
      <c r="D37" s="25">
        <v>0</v>
      </c>
      <c r="E37" s="15">
        <v>0</v>
      </c>
      <c r="F37" s="15">
        <v>0</v>
      </c>
    </row>
    <row r="38" spans="1:6" x14ac:dyDescent="0.25">
      <c r="A38" s="12" t="s">
        <v>20</v>
      </c>
      <c r="B38" s="25">
        <v>0</v>
      </c>
      <c r="C38" s="25">
        <v>20000</v>
      </c>
      <c r="D38" s="25">
        <v>0</v>
      </c>
      <c r="E38" s="15">
        <f t="shared" si="10"/>
        <v>0</v>
      </c>
      <c r="F38" s="15">
        <v>0</v>
      </c>
    </row>
    <row r="39" spans="1:6" x14ac:dyDescent="0.25">
      <c r="A39" s="12" t="s">
        <v>21</v>
      </c>
      <c r="B39" s="25">
        <v>363567</v>
      </c>
      <c r="C39" s="25">
        <v>999182</v>
      </c>
      <c r="D39" s="25">
        <v>464542</v>
      </c>
      <c r="E39" s="15">
        <f t="shared" si="10"/>
        <v>46.492230644667337</v>
      </c>
      <c r="F39" s="15">
        <f t="shared" si="11"/>
        <v>127.77342278039536</v>
      </c>
    </row>
    <row r="40" spans="1:6" x14ac:dyDescent="0.25">
      <c r="A40" s="4" t="s">
        <v>22</v>
      </c>
      <c r="B40" s="30">
        <f t="shared" ref="B40:D40" si="12">B41</f>
        <v>225</v>
      </c>
      <c r="C40" s="30">
        <f t="shared" si="12"/>
        <v>242</v>
      </c>
      <c r="D40" s="30">
        <f t="shared" si="12"/>
        <v>0</v>
      </c>
      <c r="E40" s="14">
        <f t="shared" si="10"/>
        <v>0</v>
      </c>
      <c r="F40" s="14">
        <v>0</v>
      </c>
    </row>
    <row r="41" spans="1:6" ht="22.5" customHeight="1" x14ac:dyDescent="0.25">
      <c r="A41" s="3" t="s">
        <v>23</v>
      </c>
      <c r="B41" s="25">
        <v>225</v>
      </c>
      <c r="C41" s="25">
        <v>242</v>
      </c>
      <c r="D41" s="25">
        <v>0</v>
      </c>
      <c r="E41" s="18">
        <f t="shared" si="10"/>
        <v>0</v>
      </c>
      <c r="F41" s="15">
        <v>0</v>
      </c>
    </row>
    <row r="42" spans="1:6" ht="57" x14ac:dyDescent="0.25">
      <c r="A42" s="4" t="s">
        <v>24</v>
      </c>
      <c r="B42" s="24">
        <f>B43+B44</f>
        <v>78758</v>
      </c>
      <c r="C42" s="24">
        <f>C43+C44</f>
        <v>144892</v>
      </c>
      <c r="D42" s="24">
        <f>D43+D44</f>
        <v>52070</v>
      </c>
      <c r="E42" s="14">
        <f t="shared" si="10"/>
        <v>35.937111779808411</v>
      </c>
      <c r="F42" s="14">
        <f t="shared" si="11"/>
        <v>66.113918586048399</v>
      </c>
    </row>
    <row r="43" spans="1:6" ht="60" x14ac:dyDescent="0.25">
      <c r="A43" s="3" t="s">
        <v>25</v>
      </c>
      <c r="B43" s="25">
        <v>1272</v>
      </c>
      <c r="C43" s="25">
        <v>8587</v>
      </c>
      <c r="D43" s="25">
        <v>4835</v>
      </c>
      <c r="E43" s="18">
        <f t="shared" si="10"/>
        <v>56.306044020030278</v>
      </c>
      <c r="F43" s="18">
        <f t="shared" si="11"/>
        <v>380.11006289308176</v>
      </c>
    </row>
    <row r="44" spans="1:6" ht="45" x14ac:dyDescent="0.25">
      <c r="A44" s="3" t="s">
        <v>26</v>
      </c>
      <c r="B44" s="25">
        <v>77486</v>
      </c>
      <c r="C44" s="25">
        <v>136305</v>
      </c>
      <c r="D44" s="25">
        <v>47235</v>
      </c>
      <c r="E44" s="18">
        <f t="shared" si="10"/>
        <v>34.653901177506327</v>
      </c>
      <c r="F44" s="18">
        <f t="shared" si="11"/>
        <v>60.959399117259892</v>
      </c>
    </row>
    <row r="45" spans="1:6" x14ac:dyDescent="0.25">
      <c r="A45" s="4" t="s">
        <v>27</v>
      </c>
      <c r="B45" s="24">
        <f>B46+B47+B48+B49+B50</f>
        <v>231370</v>
      </c>
      <c r="C45" s="24">
        <f>C46+C47+C48+C49+C50</f>
        <v>972360</v>
      </c>
      <c r="D45" s="24">
        <f>D46+D47+D48+D49+D50</f>
        <v>343380</v>
      </c>
      <c r="E45" s="14">
        <f t="shared" si="10"/>
        <v>35.314081204492162</v>
      </c>
      <c r="F45" s="14">
        <f t="shared" si="11"/>
        <v>148.41163504343692</v>
      </c>
    </row>
    <row r="46" spans="1:6" x14ac:dyDescent="0.25">
      <c r="A46" s="3" t="s">
        <v>69</v>
      </c>
      <c r="B46" s="25">
        <v>0</v>
      </c>
      <c r="C46" s="25">
        <v>3576</v>
      </c>
      <c r="D46" s="25">
        <v>595</v>
      </c>
      <c r="E46" s="18">
        <f t="shared" si="10"/>
        <v>16.638702460850112</v>
      </c>
      <c r="F46" s="18">
        <v>0</v>
      </c>
    </row>
    <row r="47" spans="1:6" x14ac:dyDescent="0.25">
      <c r="A47" s="3" t="s">
        <v>28</v>
      </c>
      <c r="B47" s="25">
        <v>125</v>
      </c>
      <c r="C47" s="25">
        <v>142583</v>
      </c>
      <c r="D47" s="25">
        <v>23589</v>
      </c>
      <c r="E47" s="18">
        <f t="shared" si="10"/>
        <v>16.544048028166049</v>
      </c>
      <c r="F47" s="18">
        <f t="shared" si="11"/>
        <v>18871.199999999997</v>
      </c>
    </row>
    <row r="48" spans="1:6" x14ac:dyDescent="0.25">
      <c r="A48" s="3" t="s">
        <v>29</v>
      </c>
      <c r="B48" s="25">
        <v>227414</v>
      </c>
      <c r="C48" s="25">
        <v>787606</v>
      </c>
      <c r="D48" s="25">
        <v>316981</v>
      </c>
      <c r="E48" s="18">
        <f t="shared" si="10"/>
        <v>40.246138297575186</v>
      </c>
      <c r="F48" s="18">
        <f t="shared" si="11"/>
        <v>139.38499828506602</v>
      </c>
    </row>
    <row r="49" spans="1:8" x14ac:dyDescent="0.25">
      <c r="A49" s="3" t="s">
        <v>30</v>
      </c>
      <c r="B49" s="25">
        <v>2539</v>
      </c>
      <c r="C49" s="25">
        <v>23868</v>
      </c>
      <c r="D49" s="25">
        <v>938</v>
      </c>
      <c r="E49" s="18">
        <f t="shared" si="10"/>
        <v>3.9299480475951061</v>
      </c>
      <c r="F49" s="18">
        <v>0</v>
      </c>
    </row>
    <row r="50" spans="1:8" ht="30" x14ac:dyDescent="0.25">
      <c r="A50" s="3" t="s">
        <v>31</v>
      </c>
      <c r="B50" s="25">
        <v>1292</v>
      </c>
      <c r="C50" s="25">
        <v>14727</v>
      </c>
      <c r="D50" s="25">
        <v>1277</v>
      </c>
      <c r="E50" s="18">
        <f>D50/C50*100</f>
        <v>8.6711482311400836</v>
      </c>
      <c r="F50" s="18">
        <v>0</v>
      </c>
    </row>
    <row r="51" spans="1:8" ht="28.5" x14ac:dyDescent="0.25">
      <c r="A51" s="4" t="s">
        <v>52</v>
      </c>
      <c r="B51" s="24">
        <f t="shared" ref="B51:D51" si="13">SUM(B52:B56)</f>
        <v>218954</v>
      </c>
      <c r="C51" s="24">
        <f>SUM(C52:C56)</f>
        <v>1994551</v>
      </c>
      <c r="D51" s="24">
        <f t="shared" si="13"/>
        <v>285866</v>
      </c>
      <c r="E51" s="14">
        <f t="shared" si="10"/>
        <v>14.332348483443141</v>
      </c>
      <c r="F51" s="14">
        <f t="shared" si="11"/>
        <v>130.55984362012111</v>
      </c>
    </row>
    <row r="52" spans="1:8" x14ac:dyDescent="0.25">
      <c r="A52" s="3" t="s">
        <v>53</v>
      </c>
      <c r="B52" s="25">
        <v>3233</v>
      </c>
      <c r="C52" s="25">
        <v>15559</v>
      </c>
      <c r="D52" s="25">
        <v>14658</v>
      </c>
      <c r="E52" s="18">
        <f t="shared" si="10"/>
        <v>94.20913940484607</v>
      </c>
      <c r="F52" s="18">
        <v>0</v>
      </c>
    </row>
    <row r="53" spans="1:8" x14ac:dyDescent="0.25">
      <c r="A53" s="3" t="s">
        <v>57</v>
      </c>
      <c r="B53" s="25">
        <v>2215</v>
      </c>
      <c r="C53" s="25">
        <v>187240</v>
      </c>
      <c r="D53" s="25">
        <v>1627</v>
      </c>
      <c r="E53" s="18">
        <f t="shared" ref="E53:E54" si="14">D53/C53*100</f>
        <v>0.86893826105533012</v>
      </c>
      <c r="F53" s="18">
        <v>0</v>
      </c>
    </row>
    <row r="54" spans="1:8" x14ac:dyDescent="0.25">
      <c r="A54" s="3" t="s">
        <v>62</v>
      </c>
      <c r="B54" s="25">
        <v>118251</v>
      </c>
      <c r="C54" s="25">
        <v>1533889</v>
      </c>
      <c r="D54" s="25">
        <v>160618</v>
      </c>
      <c r="E54" s="18">
        <f t="shared" si="14"/>
        <v>10.471292251264597</v>
      </c>
      <c r="F54" s="18">
        <f t="shared" ref="F54:F56" si="15">D54/B54*100</f>
        <v>135.82802682429747</v>
      </c>
    </row>
    <row r="55" spans="1:8" ht="45" x14ac:dyDescent="0.25">
      <c r="A55" s="3" t="s">
        <v>54</v>
      </c>
      <c r="B55" s="25">
        <v>0</v>
      </c>
      <c r="C55" s="25">
        <v>8890</v>
      </c>
      <c r="D55" s="25">
        <v>0</v>
      </c>
      <c r="E55" s="18">
        <f t="shared" si="10"/>
        <v>0</v>
      </c>
      <c r="F55" s="18">
        <v>0</v>
      </c>
    </row>
    <row r="56" spans="1:8" ht="30" x14ac:dyDescent="0.25">
      <c r="A56" s="3" t="s">
        <v>63</v>
      </c>
      <c r="B56" s="25">
        <v>95255</v>
      </c>
      <c r="C56" s="25">
        <v>248973</v>
      </c>
      <c r="D56" s="25">
        <v>108963</v>
      </c>
      <c r="E56" s="18">
        <f t="shared" si="10"/>
        <v>43.764986564808233</v>
      </c>
      <c r="F56" s="18">
        <f t="shared" si="15"/>
        <v>114.39084562490159</v>
      </c>
    </row>
    <row r="57" spans="1:8" x14ac:dyDescent="0.25">
      <c r="A57" s="4" t="s">
        <v>32</v>
      </c>
      <c r="B57" s="24">
        <f>B58</f>
        <v>1100</v>
      </c>
      <c r="C57" s="24">
        <f>C58</f>
        <v>11790</v>
      </c>
      <c r="D57" s="24">
        <f>D58</f>
        <v>7406</v>
      </c>
      <c r="E57" s="14">
        <f t="shared" si="10"/>
        <v>62.815945716709074</v>
      </c>
      <c r="F57" s="14">
        <v>0</v>
      </c>
    </row>
    <row r="58" spans="1:8" ht="30" x14ac:dyDescent="0.25">
      <c r="A58" s="3" t="s">
        <v>65</v>
      </c>
      <c r="B58" s="25">
        <v>1100</v>
      </c>
      <c r="C58" s="25">
        <v>11790</v>
      </c>
      <c r="D58" s="25">
        <v>7406</v>
      </c>
      <c r="E58" s="18">
        <f t="shared" si="10"/>
        <v>62.815945716709074</v>
      </c>
      <c r="F58" s="15">
        <v>0</v>
      </c>
    </row>
    <row r="59" spans="1:8" x14ac:dyDescent="0.25">
      <c r="A59" s="4" t="s">
        <v>33</v>
      </c>
      <c r="B59" s="30">
        <f t="shared" ref="B59" si="16">B60+B61+B63+B64+B65+B62</f>
        <v>3808736</v>
      </c>
      <c r="C59" s="30">
        <f t="shared" ref="C59:D59" si="17">C60+C61+C63+C64+C65+C62</f>
        <v>8605541</v>
      </c>
      <c r="D59" s="30">
        <f t="shared" si="17"/>
        <v>4555750</v>
      </c>
      <c r="E59" s="14">
        <f t="shared" si="10"/>
        <v>52.939728019423761</v>
      </c>
      <c r="F59" s="14">
        <f>D59/B59*100</f>
        <v>119.6131735042807</v>
      </c>
    </row>
    <row r="60" spans="1:8" x14ac:dyDescent="0.25">
      <c r="A60" s="3" t="s">
        <v>34</v>
      </c>
      <c r="B60" s="25">
        <v>1447811</v>
      </c>
      <c r="C60" s="25">
        <v>3522923</v>
      </c>
      <c r="D60" s="25">
        <v>1817794</v>
      </c>
      <c r="E60" s="18">
        <f t="shared" si="10"/>
        <v>51.599027285013044</v>
      </c>
      <c r="F60" s="18">
        <f t="shared" si="11"/>
        <v>125.55464767155382</v>
      </c>
      <c r="H60" s="6"/>
    </row>
    <row r="61" spans="1:8" x14ac:dyDescent="0.25">
      <c r="A61" s="3" t="s">
        <v>35</v>
      </c>
      <c r="B61" s="25">
        <v>2052324</v>
      </c>
      <c r="C61" s="25">
        <v>4415375</v>
      </c>
      <c r="D61" s="25">
        <v>2432212</v>
      </c>
      <c r="E61" s="18">
        <f t="shared" si="10"/>
        <v>55.085060725306455</v>
      </c>
      <c r="F61" s="18">
        <f t="shared" si="11"/>
        <v>118.51013777551694</v>
      </c>
    </row>
    <row r="62" spans="1:8" x14ac:dyDescent="0.25">
      <c r="A62" s="3" t="s">
        <v>66</v>
      </c>
      <c r="B62" s="25">
        <v>280603</v>
      </c>
      <c r="C62" s="42">
        <v>565054</v>
      </c>
      <c r="D62" s="42">
        <v>272651</v>
      </c>
      <c r="E62" s="18">
        <f t="shared" si="10"/>
        <v>48.252202444368145</v>
      </c>
      <c r="F62" s="18">
        <f t="shared" si="11"/>
        <v>97.166102999611553</v>
      </c>
    </row>
    <row r="63" spans="1:8" ht="45" x14ac:dyDescent="0.25">
      <c r="A63" s="3" t="s">
        <v>36</v>
      </c>
      <c r="B63" s="25">
        <v>310</v>
      </c>
      <c r="C63" s="25">
        <v>965</v>
      </c>
      <c r="D63" s="25">
        <v>270</v>
      </c>
      <c r="E63" s="18">
        <f t="shared" si="10"/>
        <v>27.979274611398964</v>
      </c>
      <c r="F63" s="18">
        <f t="shared" si="11"/>
        <v>87.096774193548384</v>
      </c>
    </row>
    <row r="64" spans="1:8" x14ac:dyDescent="0.25">
      <c r="A64" s="3" t="s">
        <v>59</v>
      </c>
      <c r="B64" s="25">
        <v>5526</v>
      </c>
      <c r="C64" s="25">
        <v>50319</v>
      </c>
      <c r="D64" s="25">
        <v>8761</v>
      </c>
      <c r="E64" s="18">
        <f t="shared" si="10"/>
        <v>17.410918340984519</v>
      </c>
      <c r="F64" s="18">
        <f t="shared" si="11"/>
        <v>158.54144046326456</v>
      </c>
    </row>
    <row r="65" spans="1:8" x14ac:dyDescent="0.25">
      <c r="A65" s="3" t="s">
        <v>37</v>
      </c>
      <c r="B65" s="25">
        <v>22162</v>
      </c>
      <c r="C65" s="42">
        <v>50905</v>
      </c>
      <c r="D65" s="42">
        <v>24062</v>
      </c>
      <c r="E65" s="18">
        <f t="shared" si="10"/>
        <v>47.268441214026126</v>
      </c>
      <c r="F65" s="18">
        <f t="shared" si="11"/>
        <v>108.57323346268389</v>
      </c>
    </row>
    <row r="66" spans="1:8" x14ac:dyDescent="0.25">
      <c r="A66" s="4" t="s">
        <v>38</v>
      </c>
      <c r="B66" s="24">
        <f>B67+B68</f>
        <v>189006</v>
      </c>
      <c r="C66" s="24">
        <f>C67+C68</f>
        <v>459825</v>
      </c>
      <c r="D66" s="24">
        <f>D67+D68</f>
        <v>211052</v>
      </c>
      <c r="E66" s="14">
        <f t="shared" si="10"/>
        <v>45.898330886750394</v>
      </c>
      <c r="F66" s="14">
        <f t="shared" si="11"/>
        <v>111.66417997312254</v>
      </c>
    </row>
    <row r="67" spans="1:8" x14ac:dyDescent="0.25">
      <c r="A67" s="3" t="s">
        <v>39</v>
      </c>
      <c r="B67" s="25">
        <v>186894</v>
      </c>
      <c r="C67" s="25">
        <v>452695</v>
      </c>
      <c r="D67" s="25">
        <v>208808</v>
      </c>
      <c r="E67" s="18">
        <f t="shared" si="10"/>
        <v>46.125537061376868</v>
      </c>
      <c r="F67" s="18">
        <f t="shared" si="11"/>
        <v>111.725363040012</v>
      </c>
    </row>
    <row r="68" spans="1:8" ht="30" x14ac:dyDescent="0.25">
      <c r="A68" s="3" t="s">
        <v>40</v>
      </c>
      <c r="B68" s="25">
        <v>2112</v>
      </c>
      <c r="C68" s="25">
        <v>7130</v>
      </c>
      <c r="D68" s="25">
        <v>2244</v>
      </c>
      <c r="E68" s="18">
        <f t="shared" si="10"/>
        <v>31.472650771388501</v>
      </c>
      <c r="F68" s="18">
        <f t="shared" si="11"/>
        <v>106.25</v>
      </c>
    </row>
    <row r="69" spans="1:8" x14ac:dyDescent="0.25">
      <c r="A69" s="5" t="s">
        <v>90</v>
      </c>
      <c r="B69" s="24">
        <f>B70</f>
        <v>976</v>
      </c>
      <c r="C69" s="24">
        <f t="shared" ref="C69:D69" si="18">C70</f>
        <v>0</v>
      </c>
      <c r="D69" s="24">
        <f t="shared" si="18"/>
        <v>0</v>
      </c>
      <c r="E69" s="14">
        <v>0</v>
      </c>
      <c r="F69" s="14">
        <v>0</v>
      </c>
    </row>
    <row r="70" spans="1:8" ht="30" x14ac:dyDescent="0.25">
      <c r="A70" s="3" t="s">
        <v>91</v>
      </c>
      <c r="B70" s="25">
        <v>976</v>
      </c>
      <c r="C70" s="25">
        <v>0</v>
      </c>
      <c r="D70" s="25">
        <v>0</v>
      </c>
      <c r="E70" s="18">
        <v>0</v>
      </c>
      <c r="F70" s="18">
        <v>0</v>
      </c>
      <c r="H70" s="6"/>
    </row>
    <row r="71" spans="1:8" x14ac:dyDescent="0.25">
      <c r="A71" s="4" t="s">
        <v>41</v>
      </c>
      <c r="B71" s="24">
        <f>B72+B73+B74</f>
        <v>152174</v>
      </c>
      <c r="C71" s="24">
        <f>C72+C73+C74</f>
        <v>482666</v>
      </c>
      <c r="D71" s="24">
        <f>D72+D73+D74</f>
        <v>196902</v>
      </c>
      <c r="E71" s="14">
        <f t="shared" si="10"/>
        <v>40.794669605897241</v>
      </c>
      <c r="F71" s="14">
        <f t="shared" si="11"/>
        <v>129.3926689184749</v>
      </c>
    </row>
    <row r="72" spans="1:8" x14ac:dyDescent="0.25">
      <c r="A72" s="3" t="s">
        <v>42</v>
      </c>
      <c r="B72" s="25">
        <v>12531</v>
      </c>
      <c r="C72" s="25">
        <v>28262</v>
      </c>
      <c r="D72" s="25">
        <v>12792</v>
      </c>
      <c r="E72" s="18">
        <f t="shared" si="10"/>
        <v>45.262189512419504</v>
      </c>
      <c r="F72" s="18">
        <f t="shared" si="11"/>
        <v>102.08283457026575</v>
      </c>
      <c r="H72" s="6"/>
    </row>
    <row r="73" spans="1:8" x14ac:dyDescent="0.25">
      <c r="A73" s="3" t="s">
        <v>43</v>
      </c>
      <c r="B73" s="25">
        <v>73277</v>
      </c>
      <c r="C73" s="25">
        <v>132445</v>
      </c>
      <c r="D73" s="25">
        <v>58830</v>
      </c>
      <c r="E73" s="18">
        <f t="shared" si="10"/>
        <v>44.41843784212314</v>
      </c>
      <c r="F73" s="18">
        <f t="shared" si="11"/>
        <v>80.284400289313155</v>
      </c>
    </row>
    <row r="74" spans="1:8" x14ac:dyDescent="0.25">
      <c r="A74" s="3" t="s">
        <v>44</v>
      </c>
      <c r="B74" s="25">
        <v>66366</v>
      </c>
      <c r="C74" s="25">
        <v>321959</v>
      </c>
      <c r="D74" s="25">
        <v>125280</v>
      </c>
      <c r="E74" s="18">
        <f t="shared" si="10"/>
        <v>38.911786904543746</v>
      </c>
      <c r="F74" s="18">
        <f t="shared" si="11"/>
        <v>188.7713588283157</v>
      </c>
    </row>
    <row r="75" spans="1:8" ht="28.5" x14ac:dyDescent="0.25">
      <c r="A75" s="4" t="s">
        <v>45</v>
      </c>
      <c r="B75" s="24">
        <f>B76+B77+B78</f>
        <v>174031</v>
      </c>
      <c r="C75" s="24">
        <f>C76+C77+C78</f>
        <v>506579</v>
      </c>
      <c r="D75" s="24">
        <f>D76+D77+D78</f>
        <v>215504</v>
      </c>
      <c r="E75" s="14">
        <f t="shared" si="10"/>
        <v>42.541044930800524</v>
      </c>
      <c r="F75" s="14">
        <f t="shared" si="11"/>
        <v>123.83081175192925</v>
      </c>
    </row>
    <row r="76" spans="1:8" x14ac:dyDescent="0.25">
      <c r="A76" s="3" t="s">
        <v>46</v>
      </c>
      <c r="B76" s="25">
        <v>77124</v>
      </c>
      <c r="C76" s="25">
        <v>286996</v>
      </c>
      <c r="D76" s="25">
        <v>96540</v>
      </c>
      <c r="E76" s="18">
        <f t="shared" si="10"/>
        <v>33.638099485707116</v>
      </c>
      <c r="F76" s="18">
        <f t="shared" si="11"/>
        <v>125.17504278823712</v>
      </c>
    </row>
    <row r="77" spans="1:8" x14ac:dyDescent="0.25">
      <c r="A77" s="3" t="s">
        <v>47</v>
      </c>
      <c r="B77" s="25">
        <v>92347</v>
      </c>
      <c r="C77" s="25">
        <v>203602</v>
      </c>
      <c r="D77" s="25">
        <v>112657</v>
      </c>
      <c r="E77" s="18">
        <f t="shared" si="10"/>
        <v>55.331971198711216</v>
      </c>
      <c r="F77" s="18">
        <f t="shared" si="11"/>
        <v>121.99313459018701</v>
      </c>
    </row>
    <row r="78" spans="1:8" ht="30" x14ac:dyDescent="0.25">
      <c r="A78" s="3" t="s">
        <v>48</v>
      </c>
      <c r="B78" s="25">
        <v>4560</v>
      </c>
      <c r="C78" s="25">
        <v>15981</v>
      </c>
      <c r="D78" s="25">
        <v>6307</v>
      </c>
      <c r="E78" s="18">
        <f t="shared" si="10"/>
        <v>39.465615418309241</v>
      </c>
      <c r="F78" s="18">
        <f t="shared" si="11"/>
        <v>138.31140350877195</v>
      </c>
    </row>
    <row r="79" spans="1:8" ht="42.75" x14ac:dyDescent="0.25">
      <c r="A79" s="4" t="s">
        <v>49</v>
      </c>
      <c r="B79" s="24">
        <f>B80</f>
        <v>0</v>
      </c>
      <c r="C79" s="24">
        <f>C80</f>
        <v>27000</v>
      </c>
      <c r="D79" s="24">
        <f>D80</f>
        <v>0</v>
      </c>
      <c r="E79" s="14">
        <v>0</v>
      </c>
      <c r="F79" s="14">
        <v>0</v>
      </c>
    </row>
    <row r="80" spans="1:8" ht="30" x14ac:dyDescent="0.25">
      <c r="A80" s="3" t="s">
        <v>50</v>
      </c>
      <c r="B80" s="25">
        <v>0</v>
      </c>
      <c r="C80" s="25">
        <v>27000</v>
      </c>
      <c r="D80" s="25">
        <v>0</v>
      </c>
      <c r="E80" s="18">
        <v>0</v>
      </c>
      <c r="F80" s="18">
        <v>0</v>
      </c>
    </row>
    <row r="81" spans="1:9" x14ac:dyDescent="0.25">
      <c r="A81" s="5" t="s">
        <v>51</v>
      </c>
      <c r="B81" s="30">
        <f>B32+B40+B42+B45+B57+B59+B66+B71+B75+B51+B79+B69</f>
        <v>5477565</v>
      </c>
      <c r="C81" s="30">
        <f>C32+C40+C42+C45+C57+C59+C66+C71+C75+C51+C79+C69</f>
        <v>14826342</v>
      </c>
      <c r="D81" s="30">
        <f>D32+D40+D42+D45+D57+D59+D66+D71+D75+D51+D79+D69</f>
        <v>6601859</v>
      </c>
      <c r="E81" s="14">
        <f t="shared" si="10"/>
        <v>44.527901757560969</v>
      </c>
      <c r="F81" s="14">
        <f t="shared" si="11"/>
        <v>120.52543420297157</v>
      </c>
    </row>
    <row r="82" spans="1:9" x14ac:dyDescent="0.25">
      <c r="B82" s="17"/>
      <c r="C82" s="17"/>
      <c r="D82" s="17"/>
      <c r="E82" s="17"/>
      <c r="F82" s="17"/>
    </row>
    <row r="83" spans="1:9" ht="19.5" customHeight="1" x14ac:dyDescent="0.25">
      <c r="B83" s="19">
        <f>B26-B81</f>
        <v>131244</v>
      </c>
      <c r="C83" s="19">
        <f>C26-C81</f>
        <v>-1870873</v>
      </c>
      <c r="D83" s="19">
        <f>D26-D81</f>
        <v>-84936</v>
      </c>
      <c r="E83" s="17"/>
      <c r="F83" s="17"/>
    </row>
    <row r="84" spans="1:9" ht="50.25" customHeight="1" x14ac:dyDescent="0.25">
      <c r="A84" s="50" t="s">
        <v>100</v>
      </c>
      <c r="B84" s="50"/>
      <c r="C84" s="50"/>
      <c r="D84" s="50"/>
      <c r="E84" s="50"/>
      <c r="F84" s="50"/>
    </row>
    <row r="85" spans="1:9" ht="18.75" customHeight="1" x14ac:dyDescent="0.25">
      <c r="A85" s="43"/>
      <c r="B85" s="43"/>
      <c r="C85" s="43"/>
      <c r="D85" s="43"/>
      <c r="E85" s="43"/>
      <c r="F85" s="43" t="s">
        <v>97</v>
      </c>
    </row>
    <row r="86" spans="1:9" ht="90" x14ac:dyDescent="0.25">
      <c r="A86" s="10" t="s">
        <v>56</v>
      </c>
      <c r="B86" s="9" t="s">
        <v>89</v>
      </c>
      <c r="C86" s="8" t="s">
        <v>93</v>
      </c>
      <c r="D86" s="9" t="s">
        <v>94</v>
      </c>
      <c r="E86" s="9" t="s">
        <v>101</v>
      </c>
      <c r="F86" s="9" t="s">
        <v>99</v>
      </c>
    </row>
    <row r="87" spans="1:9" x14ac:dyDescent="0.25">
      <c r="A87" s="44" t="s">
        <v>70</v>
      </c>
      <c r="B87" s="45">
        <v>374806</v>
      </c>
      <c r="C87" s="45">
        <v>767836</v>
      </c>
      <c r="D87" s="45">
        <v>384285</v>
      </c>
      <c r="E87" s="46">
        <f>D87/C87*100</f>
        <v>50.047796664912823</v>
      </c>
      <c r="F87" s="46">
        <f>D87/B87*100</f>
        <v>102.52904169090142</v>
      </c>
    </row>
    <row r="88" spans="1:9" ht="30" x14ac:dyDescent="0.25">
      <c r="A88" s="21" t="s">
        <v>71</v>
      </c>
      <c r="B88" s="35">
        <v>3494071</v>
      </c>
      <c r="C88" s="45">
        <v>7938083</v>
      </c>
      <c r="D88" s="35">
        <v>4353221</v>
      </c>
      <c r="E88" s="15">
        <f t="shared" ref="E88:E104" si="19">D88/C88*100</f>
        <v>54.839701222574767</v>
      </c>
      <c r="F88" s="15">
        <f t="shared" ref="F88:F104" si="20">D88/B88*100</f>
        <v>124.58879627803785</v>
      </c>
      <c r="H88" s="37"/>
      <c r="I88" s="38"/>
    </row>
    <row r="89" spans="1:9" ht="30" x14ac:dyDescent="0.25">
      <c r="A89" s="21" t="s">
        <v>72</v>
      </c>
      <c r="B89" s="35">
        <v>92867</v>
      </c>
      <c r="C89" s="45">
        <v>230884</v>
      </c>
      <c r="D89" s="35">
        <v>90943</v>
      </c>
      <c r="E89" s="15">
        <f t="shared" si="19"/>
        <v>39.389043848859167</v>
      </c>
      <c r="F89" s="15">
        <f t="shared" si="20"/>
        <v>97.928219927423086</v>
      </c>
      <c r="H89" s="37"/>
      <c r="I89" s="38"/>
    </row>
    <row r="90" spans="1:9" ht="47.45" customHeight="1" x14ac:dyDescent="0.25">
      <c r="A90" s="21" t="s">
        <v>73</v>
      </c>
      <c r="B90" s="35">
        <v>172195</v>
      </c>
      <c r="C90" s="45">
        <v>413164</v>
      </c>
      <c r="D90" s="35">
        <v>213952</v>
      </c>
      <c r="E90" s="15">
        <f t="shared" si="19"/>
        <v>51.783795296782877</v>
      </c>
      <c r="F90" s="15">
        <f t="shared" si="20"/>
        <v>124.24983303812537</v>
      </c>
      <c r="H90" s="37"/>
      <c r="I90" s="38"/>
    </row>
    <row r="91" spans="1:9" ht="30" x14ac:dyDescent="0.25">
      <c r="A91" s="21" t="s">
        <v>74</v>
      </c>
      <c r="B91" s="35">
        <v>1307</v>
      </c>
      <c r="C91" s="45">
        <v>7536</v>
      </c>
      <c r="D91" s="35">
        <v>2332</v>
      </c>
      <c r="E91" s="15">
        <f t="shared" si="19"/>
        <v>30.944798301486198</v>
      </c>
      <c r="F91" s="15">
        <v>0</v>
      </c>
      <c r="H91" s="37"/>
      <c r="I91" s="38"/>
    </row>
    <row r="92" spans="1:9" ht="43.5" customHeight="1" x14ac:dyDescent="0.25">
      <c r="A92" s="21" t="s">
        <v>75</v>
      </c>
      <c r="B92" s="35">
        <v>1100</v>
      </c>
      <c r="C92" s="45">
        <v>15415</v>
      </c>
      <c r="D92" s="35">
        <v>8001</v>
      </c>
      <c r="E92" s="15">
        <f t="shared" si="19"/>
        <v>51.903989620499516</v>
      </c>
      <c r="F92" s="15">
        <f t="shared" si="20"/>
        <v>727.36363636363637</v>
      </c>
      <c r="H92" s="37"/>
      <c r="I92" s="39"/>
    </row>
    <row r="93" spans="1:9" ht="51.75" customHeight="1" x14ac:dyDescent="0.25">
      <c r="A93" s="21" t="s">
        <v>76</v>
      </c>
      <c r="B93" s="35">
        <v>60702</v>
      </c>
      <c r="C93" s="45">
        <v>228812</v>
      </c>
      <c r="D93" s="35">
        <v>69710</v>
      </c>
      <c r="E93" s="15">
        <f t="shared" si="19"/>
        <v>30.466059472405295</v>
      </c>
      <c r="F93" s="15">
        <f t="shared" si="20"/>
        <v>114.83970874106291</v>
      </c>
      <c r="H93" s="37"/>
      <c r="I93" s="38"/>
    </row>
    <row r="94" spans="1:9" x14ac:dyDescent="0.25">
      <c r="A94" s="21" t="s">
        <v>77</v>
      </c>
      <c r="B94" s="35">
        <v>32984</v>
      </c>
      <c r="C94" s="45">
        <v>211939</v>
      </c>
      <c r="D94" s="35">
        <v>85718</v>
      </c>
      <c r="E94" s="15">
        <f t="shared" si="19"/>
        <v>40.444656245429108</v>
      </c>
      <c r="F94" s="15">
        <v>0</v>
      </c>
      <c r="H94" s="37"/>
      <c r="I94" s="38"/>
    </row>
    <row r="95" spans="1:9" ht="54" customHeight="1" x14ac:dyDescent="0.25">
      <c r="A95" s="21" t="s">
        <v>78</v>
      </c>
      <c r="B95" s="35">
        <v>541</v>
      </c>
      <c r="C95" s="45">
        <v>196130</v>
      </c>
      <c r="D95" s="35">
        <v>1627</v>
      </c>
      <c r="E95" s="15">
        <f t="shared" si="19"/>
        <v>0.8295518278692704</v>
      </c>
      <c r="F95" s="15">
        <f t="shared" si="20"/>
        <v>300.73937153419593</v>
      </c>
      <c r="H95" s="37"/>
      <c r="I95" s="38"/>
    </row>
    <row r="96" spans="1:9" ht="46.15" customHeight="1" x14ac:dyDescent="0.25">
      <c r="A96" s="21" t="s">
        <v>79</v>
      </c>
      <c r="B96" s="35">
        <v>0</v>
      </c>
      <c r="C96" s="45">
        <v>3900</v>
      </c>
      <c r="D96" s="35">
        <v>0</v>
      </c>
      <c r="E96" s="15">
        <f t="shared" si="19"/>
        <v>0</v>
      </c>
      <c r="F96" s="15">
        <v>0</v>
      </c>
      <c r="H96" s="37"/>
      <c r="I96" s="38"/>
    </row>
    <row r="97" spans="1:9" ht="48.75" customHeight="1" x14ac:dyDescent="0.25">
      <c r="A97" s="21" t="s">
        <v>80</v>
      </c>
      <c r="B97" s="35">
        <v>417702</v>
      </c>
      <c r="C97" s="45">
        <v>1032762</v>
      </c>
      <c r="D97" s="35">
        <v>469901</v>
      </c>
      <c r="E97" s="15">
        <f t="shared" si="19"/>
        <v>45.4994471136622</v>
      </c>
      <c r="F97" s="15">
        <f t="shared" si="20"/>
        <v>112.49670817951554</v>
      </c>
      <c r="H97" s="37"/>
      <c r="I97" s="38"/>
    </row>
    <row r="98" spans="1:9" ht="75" x14ac:dyDescent="0.25">
      <c r="A98" s="21" t="s">
        <v>81</v>
      </c>
      <c r="B98" s="35">
        <v>16354</v>
      </c>
      <c r="C98" s="45">
        <v>47526</v>
      </c>
      <c r="D98" s="35">
        <v>15379</v>
      </c>
      <c r="E98" s="15">
        <f t="shared" si="19"/>
        <v>32.359129739511005</v>
      </c>
      <c r="F98" s="15">
        <f t="shared" si="20"/>
        <v>94.038155802861695</v>
      </c>
      <c r="H98" s="37"/>
      <c r="I98" s="38"/>
    </row>
    <row r="99" spans="1:9" ht="71.45" customHeight="1" x14ac:dyDescent="0.25">
      <c r="A99" s="21" t="s">
        <v>82</v>
      </c>
      <c r="B99" s="35">
        <v>225986</v>
      </c>
      <c r="C99" s="45">
        <v>788008</v>
      </c>
      <c r="D99" s="35">
        <v>328712</v>
      </c>
      <c r="E99" s="15">
        <f t="shared" si="19"/>
        <v>41.714297316778506</v>
      </c>
      <c r="F99" s="15">
        <f t="shared" si="20"/>
        <v>145.4567982087386</v>
      </c>
      <c r="H99" s="37"/>
      <c r="I99" s="38"/>
    </row>
    <row r="100" spans="1:9" ht="30" x14ac:dyDescent="0.25">
      <c r="A100" s="21" t="s">
        <v>83</v>
      </c>
      <c r="B100" s="35">
        <v>144365</v>
      </c>
      <c r="C100" s="45">
        <v>378233</v>
      </c>
      <c r="D100" s="35">
        <v>168382</v>
      </c>
      <c r="E100" s="15">
        <f t="shared" si="19"/>
        <v>44.518061618103125</v>
      </c>
      <c r="F100" s="15">
        <f t="shared" si="20"/>
        <v>116.63630381325115</v>
      </c>
      <c r="H100" s="37"/>
      <c r="I100" s="38"/>
    </row>
    <row r="101" spans="1:9" ht="31.15" customHeight="1" x14ac:dyDescent="0.25">
      <c r="A101" s="21" t="s">
        <v>84</v>
      </c>
      <c r="B101" s="35">
        <v>514</v>
      </c>
      <c r="C101" s="45">
        <v>8882</v>
      </c>
      <c r="D101" s="35">
        <v>2472</v>
      </c>
      <c r="E101" s="15">
        <f t="shared" si="19"/>
        <v>27.831569466336408</v>
      </c>
      <c r="F101" s="15">
        <v>0</v>
      </c>
      <c r="H101" s="37"/>
      <c r="I101" s="38"/>
    </row>
    <row r="102" spans="1:9" ht="45" x14ac:dyDescent="0.25">
      <c r="A102" s="22" t="s">
        <v>85</v>
      </c>
      <c r="B102" s="35">
        <v>191536</v>
      </c>
      <c r="C102" s="45">
        <v>1839325</v>
      </c>
      <c r="D102" s="35">
        <v>265642</v>
      </c>
      <c r="E102" s="15">
        <f t="shared" si="19"/>
        <v>14.442363366996045</v>
      </c>
      <c r="F102" s="15">
        <f t="shared" si="20"/>
        <v>138.69037674379751</v>
      </c>
      <c r="H102" s="37"/>
      <c r="I102" s="38"/>
    </row>
    <row r="103" spans="1:9" ht="51.6" customHeight="1" x14ac:dyDescent="0.25">
      <c r="A103" s="21" t="s">
        <v>86</v>
      </c>
      <c r="B103" s="35">
        <v>162166</v>
      </c>
      <c r="C103" s="45">
        <v>474111</v>
      </c>
      <c r="D103" s="35">
        <v>45622</v>
      </c>
      <c r="E103" s="15">
        <f t="shared" si="19"/>
        <v>9.6226411114696759</v>
      </c>
      <c r="F103" s="15">
        <v>0</v>
      </c>
      <c r="H103" s="40"/>
      <c r="I103" s="38"/>
    </row>
    <row r="104" spans="1:9" x14ac:dyDescent="0.25">
      <c r="A104" s="13" t="s">
        <v>51</v>
      </c>
      <c r="B104" s="31">
        <f>B87+B88+B89+B90+B91+B92+B93+B94+B95+B96+B97+B98+B99+B100+B101+B102+B103</f>
        <v>5389196</v>
      </c>
      <c r="C104" s="31">
        <f t="shared" ref="C104:D104" si="21">C87+C88+C89+C90+C91+C92+C93+C94+C95+C96+C97+C98+C99+C100+C101+C102+C103</f>
        <v>14582546</v>
      </c>
      <c r="D104" s="31">
        <f t="shared" si="21"/>
        <v>6505899</v>
      </c>
      <c r="E104" s="16">
        <f t="shared" si="19"/>
        <v>44.614287518791301</v>
      </c>
      <c r="F104" s="16">
        <f t="shared" si="20"/>
        <v>120.72114281981952</v>
      </c>
      <c r="H104" s="37"/>
      <c r="I104" s="38"/>
    </row>
    <row r="105" spans="1:9" x14ac:dyDescent="0.25">
      <c r="B105" s="7"/>
      <c r="H105" s="41"/>
      <c r="I105" s="38"/>
    </row>
    <row r="106" spans="1:9" ht="79.5" customHeight="1" x14ac:dyDescent="0.25">
      <c r="A106" s="48" t="s">
        <v>109</v>
      </c>
      <c r="B106" s="48"/>
      <c r="C106" s="48"/>
      <c r="D106" s="48"/>
      <c r="E106" s="48"/>
      <c r="F106" s="48"/>
    </row>
    <row r="107" spans="1:9" x14ac:dyDescent="0.25">
      <c r="A107" s="48" t="s">
        <v>107</v>
      </c>
      <c r="B107" s="48"/>
      <c r="C107" s="48"/>
      <c r="D107" s="48"/>
      <c r="E107" s="48"/>
      <c r="F107" s="48"/>
    </row>
    <row r="109" spans="1:9" x14ac:dyDescent="0.25">
      <c r="A109" s="49" t="s">
        <v>102</v>
      </c>
      <c r="B109" s="49"/>
      <c r="C109" s="49"/>
      <c r="D109" s="49"/>
      <c r="E109" s="49"/>
      <c r="F109" s="49"/>
    </row>
    <row r="110" spans="1:9" ht="45.75" customHeight="1" x14ac:dyDescent="0.25">
      <c r="A110" s="48" t="s">
        <v>103</v>
      </c>
      <c r="B110" s="48"/>
      <c r="C110" s="48"/>
      <c r="D110" s="48"/>
      <c r="E110" s="48"/>
      <c r="F110" s="48"/>
    </row>
    <row r="112" spans="1:9" x14ac:dyDescent="0.25">
      <c r="A112" s="47"/>
      <c r="B112" s="47"/>
      <c r="C112" s="54" t="s">
        <v>110</v>
      </c>
    </row>
    <row r="113" spans="1:3" ht="30" x14ac:dyDescent="0.25">
      <c r="A113" s="55" t="s">
        <v>111</v>
      </c>
      <c r="B113" s="56" t="s">
        <v>112</v>
      </c>
      <c r="C113" s="57" t="s">
        <v>113</v>
      </c>
    </row>
    <row r="114" spans="1:3" x14ac:dyDescent="0.25">
      <c r="A114" s="58" t="s">
        <v>114</v>
      </c>
      <c r="B114" s="59">
        <v>150000</v>
      </c>
      <c r="C114" s="35">
        <v>150000</v>
      </c>
    </row>
    <row r="115" spans="1:3" x14ac:dyDescent="0.25">
      <c r="A115" s="60" t="s">
        <v>115</v>
      </c>
      <c r="B115" s="59">
        <v>0</v>
      </c>
      <c r="C115" s="35">
        <v>0</v>
      </c>
    </row>
    <row r="116" spans="1:3" ht="75" x14ac:dyDescent="0.25">
      <c r="A116" s="21" t="s">
        <v>116</v>
      </c>
      <c r="B116" s="59">
        <v>0</v>
      </c>
      <c r="C116" s="35">
        <v>0</v>
      </c>
    </row>
    <row r="117" spans="1:3" ht="45" x14ac:dyDescent="0.25">
      <c r="A117" s="21" t="s">
        <v>117</v>
      </c>
      <c r="B117" s="59">
        <v>0</v>
      </c>
      <c r="C117" s="35">
        <v>0</v>
      </c>
    </row>
    <row r="118" spans="1:3" x14ac:dyDescent="0.25">
      <c r="A118" s="21" t="s">
        <v>118</v>
      </c>
      <c r="B118" s="59">
        <v>150000</v>
      </c>
      <c r="C118" s="35">
        <v>150000</v>
      </c>
    </row>
  </sheetData>
  <mergeCells count="10">
    <mergeCell ref="A84:F84"/>
    <mergeCell ref="A1:F1"/>
    <mergeCell ref="A2:F2"/>
    <mergeCell ref="A3:F3"/>
    <mergeCell ref="A28:F28"/>
    <mergeCell ref="A29:F29"/>
    <mergeCell ref="A106:F106"/>
    <mergeCell ref="A107:F107"/>
    <mergeCell ref="A109:F109"/>
    <mergeCell ref="A110:F110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7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2022-09-13T10:48:54Z</dcterms:modified>
</cp:coreProperties>
</file>