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CDF264C5-C7DB-455B-B81F-7563ADE354D7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Лист1!$A$1:$F$107</definedName>
  </definedNames>
  <calcPr calcId="191029"/>
</workbook>
</file>

<file path=xl/calcChain.xml><?xml version="1.0" encoding="utf-8"?>
<calcChain xmlns="http://schemas.openxmlformats.org/spreadsheetml/2006/main">
  <c r="F79" i="1" l="1"/>
  <c r="F14" i="1"/>
  <c r="E25" i="1"/>
  <c r="E39" i="1"/>
  <c r="E38" i="1"/>
  <c r="E42" i="1"/>
  <c r="E47" i="1"/>
  <c r="E53" i="1"/>
  <c r="F54" i="1"/>
  <c r="E54" i="1"/>
  <c r="E56" i="1"/>
  <c r="E60" i="1"/>
  <c r="E80" i="1"/>
  <c r="E79" i="1" s="1"/>
  <c r="B103" i="1"/>
  <c r="F50" i="1" l="1"/>
  <c r="F51" i="1"/>
  <c r="B58" i="1"/>
  <c r="D58" i="1"/>
  <c r="C58" i="1"/>
  <c r="B21" i="1"/>
  <c r="B8" i="1"/>
  <c r="B27" i="1" s="1"/>
  <c r="B79" i="1"/>
  <c r="B75" i="1"/>
  <c r="B71" i="1"/>
  <c r="B68" i="1"/>
  <c r="B61" i="1"/>
  <c r="B52" i="1"/>
  <c r="B46" i="1"/>
  <c r="B43" i="1"/>
  <c r="B41" i="1"/>
  <c r="B33" i="1"/>
  <c r="B81" i="1" s="1"/>
  <c r="C33" i="1" l="1"/>
  <c r="F90" i="1" l="1"/>
  <c r="F102" i="1"/>
  <c r="F93" i="1"/>
  <c r="C103" i="1"/>
  <c r="D103" i="1" l="1"/>
  <c r="E103" i="1" l="1"/>
  <c r="F103" i="1"/>
  <c r="D33" i="1"/>
  <c r="C41" i="1"/>
  <c r="D41" i="1"/>
  <c r="F100" i="1" l="1"/>
  <c r="F96" i="1"/>
  <c r="F88" i="1"/>
  <c r="E87" i="1" l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C61" i="1"/>
  <c r="D61" i="1"/>
  <c r="D46" i="1"/>
  <c r="C46" i="1"/>
  <c r="E20" i="1" l="1"/>
  <c r="C21" i="1"/>
  <c r="D21" i="1"/>
  <c r="F23" i="1"/>
  <c r="C8" i="1"/>
  <c r="F26" i="1"/>
  <c r="D8" i="1"/>
  <c r="E9" i="1"/>
  <c r="F9" i="1"/>
  <c r="E10" i="1"/>
  <c r="F10" i="1"/>
  <c r="E11" i="1"/>
  <c r="F11" i="1"/>
  <c r="E12" i="1"/>
  <c r="F12" i="1"/>
  <c r="E13" i="1"/>
  <c r="F13" i="1"/>
  <c r="E15" i="1"/>
  <c r="F15" i="1"/>
  <c r="E16" i="1"/>
  <c r="F16" i="1"/>
  <c r="E17" i="1"/>
  <c r="F17" i="1"/>
  <c r="E18" i="1"/>
  <c r="F18" i="1"/>
  <c r="E19" i="1"/>
  <c r="F19" i="1"/>
  <c r="F20" i="1"/>
  <c r="E23" i="1"/>
  <c r="E24" i="1"/>
  <c r="F24" i="1"/>
  <c r="E26" i="1"/>
  <c r="C27" i="1" l="1"/>
  <c r="E8" i="1"/>
  <c r="D27" i="1"/>
  <c r="E21" i="1"/>
  <c r="F8" i="1"/>
  <c r="F21" i="1"/>
  <c r="E27" i="1" l="1"/>
  <c r="F27" i="1"/>
  <c r="C43" i="1"/>
  <c r="C75" i="1"/>
  <c r="C52" i="1"/>
  <c r="C68" i="1"/>
  <c r="F77" i="1"/>
  <c r="E34" i="1"/>
  <c r="F34" i="1"/>
  <c r="C71" i="1" l="1"/>
  <c r="F61" i="1"/>
  <c r="F64" i="1" l="1"/>
  <c r="F57" i="1"/>
  <c r="F55" i="1"/>
  <c r="E65" i="1"/>
  <c r="F65" i="1"/>
  <c r="E57" i="1"/>
  <c r="E55" i="1"/>
  <c r="D52" i="1" l="1"/>
  <c r="F52" i="1" s="1"/>
  <c r="F48" i="1" l="1"/>
  <c r="F92" i="1"/>
  <c r="F94" i="1"/>
  <c r="F66" i="1"/>
  <c r="F49" i="1"/>
  <c r="E51" i="1" l="1"/>
  <c r="F87" i="1"/>
  <c r="F89" i="1"/>
  <c r="F97" i="1"/>
  <c r="F98" i="1"/>
  <c r="F99" i="1"/>
  <c r="F101" i="1"/>
  <c r="F86" i="1"/>
  <c r="E86" i="1"/>
  <c r="F35" i="1"/>
  <c r="F36" i="1"/>
  <c r="F37" i="1"/>
  <c r="F40" i="1"/>
  <c r="F44" i="1"/>
  <c r="F45" i="1"/>
  <c r="F62" i="1"/>
  <c r="F63" i="1"/>
  <c r="F67" i="1"/>
  <c r="F69" i="1"/>
  <c r="F70" i="1"/>
  <c r="F72" i="1"/>
  <c r="F73" i="1"/>
  <c r="F74" i="1"/>
  <c r="F76" i="1"/>
  <c r="F78" i="1"/>
  <c r="E35" i="1"/>
  <c r="E36" i="1"/>
  <c r="E37" i="1"/>
  <c r="E40" i="1"/>
  <c r="E44" i="1"/>
  <c r="E45" i="1"/>
  <c r="E48" i="1"/>
  <c r="E49" i="1"/>
  <c r="E50" i="1"/>
  <c r="E59" i="1"/>
  <c r="E62" i="1"/>
  <c r="E63" i="1"/>
  <c r="E64" i="1"/>
  <c r="E66" i="1"/>
  <c r="E67" i="1"/>
  <c r="E69" i="1"/>
  <c r="E70" i="1"/>
  <c r="E72" i="1"/>
  <c r="E73" i="1"/>
  <c r="E74" i="1"/>
  <c r="E76" i="1"/>
  <c r="E77" i="1"/>
  <c r="E78" i="1"/>
  <c r="C79" i="1"/>
  <c r="C81" i="1" s="1"/>
  <c r="D79" i="1"/>
  <c r="D75" i="1"/>
  <c r="D71" i="1"/>
  <c r="D68" i="1"/>
  <c r="D43" i="1"/>
  <c r="D81" i="1" l="1"/>
  <c r="F46" i="1"/>
  <c r="E43" i="1"/>
  <c r="E68" i="1"/>
  <c r="E58" i="1"/>
  <c r="F33" i="1"/>
  <c r="E75" i="1"/>
  <c r="F71" i="1"/>
  <c r="E71" i="1"/>
  <c r="F68" i="1"/>
  <c r="E61" i="1"/>
  <c r="E52" i="1"/>
  <c r="F43" i="1"/>
  <c r="E33" i="1"/>
  <c r="F75" i="1"/>
  <c r="E41" i="1"/>
  <c r="E46" i="1"/>
  <c r="E81" i="1" l="1"/>
  <c r="F81" i="1"/>
</calcChain>
</file>

<file path=xl/sharedStrings.xml><?xml version="1.0" encoding="utf-8"?>
<sst xmlns="http://schemas.openxmlformats.org/spreadsheetml/2006/main" count="128" uniqueCount="115">
  <si>
    <t>НАЛОГОВЫЕ И НЕНАЛОГОВЫЕ ДОХОДЫ</t>
  </si>
  <si>
    <t>Налог на доходы физических лиц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</si>
  <si>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</si>
  <si>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</si>
  <si>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</si>
  <si>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</si>
  <si>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</si>
  <si>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</si>
  <si>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</si>
  <si>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</si>
  <si>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</si>
  <si>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на выравнивание бюджетной обеспеченности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</si>
  <si>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</si>
  <si>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</si>
  <si>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</si>
  <si>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</si>
  <si>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</si>
  <si>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</si>
  <si>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</si>
  <si>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</si>
  <si>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</si>
  <si>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</si>
  <si>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</si>
  <si>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</si>
  <si>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</si>
  <si>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</si>
  <si>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</si>
  <si>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</si>
  <si>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</si>
  <si>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</si>
  <si>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</si>
  <si>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</si>
  <si>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</si>
  <si>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</si>
  <si>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</si>
  <si>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</si>
  <si>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</si>
  <si>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</si>
  <si>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</si>
  <si>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</si>
  <si>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</si>
  <si>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</si>
  <si>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</si>
  <si>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</si>
  <si>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</si>
  <si>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</si>
  <si>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</si>
  <si>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</si>
  <si>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</si>
  <si>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</si>
  <si>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</si>
  <si>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</si>
  <si>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</si>
  <si>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</si>
  <si>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</si>
  <si>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</si>
  <si>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 xml:space="preserve">Наименование </t>
  </si>
  <si>
    <t>Коммунальное хозяйство</t>
  </si>
  <si>
    <t> Наименование</t>
  </si>
  <si>
    <t>Молодежная политика</t>
  </si>
  <si>
    <t>Налоги на товары (работы, услуги), реализуемые на территории Российской Федерации</t>
  </si>
  <si>
    <t>Налог на имущество</t>
  </si>
  <si>
    <t xml:space="preserve">Задолженность и перерасчет по отмененным налогам, сборам и иным обязательным платежам </t>
  </si>
  <si>
    <t>Благоустройство</t>
  </si>
  <si>
    <t>Другие вопросы в области жилищно-коммунального хозяйства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</si>
  <si>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</si>
  <si>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Охрана объектов растительного и животного мира и среды их обитания</t>
  </si>
  <si>
    <t>Дополнительное образование детей</t>
  </si>
  <si>
    <t>Обеспечение проведения выборов и референдумов</t>
  </si>
  <si>
    <t>Водное хозяйство</t>
  </si>
  <si>
    <t>Муниципальная программа "Культура"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</si>
  <si>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</si>
  <si>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</si>
  <si>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</si>
  <si>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</si>
  <si>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</si>
  <si>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</si>
  <si>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</si>
  <si>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</si>
  <si>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</si>
  <si>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</si>
  <si>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</si>
  <si>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</si>
  <si>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</si>
  <si>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</si>
  <si>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</si>
  <si>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Исполнено за 1 квартал 2021 года</t>
  </si>
  <si>
    <t>Доходы от возврата остатков субсидий, субвенций и иных межбюджетных трансфертов, имеющих целевое назначение, прошлых лет</t>
  </si>
  <si>
    <t>Уточненный план                  на 2022 год</t>
  </si>
  <si>
    <t>Исполнено за 1 квартал 2022 года</t>
  </si>
  <si>
    <t>%   исполнения к уточненному плану на 2022 год</t>
  </si>
  <si>
    <t>% исполнения 1 квартала 2022 года к исполнению 1 квартала 2021 года</t>
  </si>
  <si>
    <t>Другие вопросы в области охраны окружающей среды</t>
  </si>
  <si>
    <t>ИНФОРМАЦИЯ</t>
  </si>
  <si>
    <t>о ходе исполнения бюджета муниципального образования городской округ Люберцы Московской области</t>
  </si>
  <si>
    <t>за 1 квартал 2022 года</t>
  </si>
  <si>
    <t xml:space="preserve">          Доходы бюджета муниципального образования городской округ Люберцы Московской области за 1 квартал 2022 года составили 2 724 157 тыс. рублей или 21 % от годовых плановых назначений.</t>
  </si>
  <si>
    <t>Муниципальная программа "Образование"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</si>
  <si>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1 квартал 2022 года</t>
  </si>
  <si>
    <t>тыс. руб.</t>
  </si>
  <si>
    <t xml:space="preserve">          Расходы бюджета исполнены в объеме 2 778 723 тыс. рублей, что составляет 19,2 % от плановых годовых показателей.</t>
  </si>
  <si>
    <r>
      <t xml:space="preserve">Исполнение по доходам бюджета муниципального образования </t>
    </r>
    <r>
      <rPr>
        <b/>
        <sz val="11"/>
        <color theme="1"/>
        <rFont val="Times New Roman"/>
        <family val="1"/>
        <charset val="204"/>
      </rPr>
      <t xml:space="preserve">городской округ Люберцы </t>
    </r>
    <r>
      <rPr>
        <b/>
        <sz val="11"/>
        <color rgb="FF000000"/>
        <rFont val="Times New Roman"/>
        <family val="1"/>
        <charset val="204"/>
      </rPr>
      <t>Московской области за
1 квартал 2022 года</t>
    </r>
  </si>
  <si>
    <t>Исполнение бюджета муниципального образования городской округ Люберцы Московской области в разрезе муниципальных программ за 1 квартал 2022 года</t>
  </si>
  <si>
    <t>Сведения о муниципальном долге</t>
  </si>
  <si>
    <r>
      <t xml:space="preserve">          В бюджетной сфере округа в настоящее время трудится более 9 тысяч человек. Всего за 1 квартал 2022 года расходы на выплату заработной платы муниципальных учреждений составили  </t>
    </r>
    <r>
      <rPr>
        <sz val="11"/>
        <rFont val="Times New Roman"/>
        <family val="1"/>
        <charset val="204"/>
      </rPr>
      <t>906 411 тыс. руб. или 32,6 %</t>
    </r>
    <r>
      <rPr>
        <sz val="11"/>
        <color theme="1"/>
        <rFont val="Times New Roman"/>
        <family val="1"/>
        <charset val="204"/>
      </rPr>
      <t xml:space="preserve">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1 апреля 2022 года составила 176 человек, расходы на денежное содержание которых за 1 квартал 2022 года составили</t>
    </r>
    <r>
      <rPr>
        <sz val="11"/>
        <rFont val="Times New Roman"/>
        <family val="1"/>
        <charset val="204"/>
      </rPr>
      <t xml:space="preserve">  41 208 т</t>
    </r>
    <r>
      <rPr>
        <sz val="11"/>
        <color theme="1"/>
        <rFont val="Times New Roman"/>
        <family val="1"/>
        <charset val="204"/>
      </rPr>
      <t>ыс. рублей.
          По итогам исполнения бюджета за 1 квартал 2022 года сложился дефицит бюджета в размере 54 566 тыс. рублей.</t>
    </r>
  </si>
  <si>
    <t xml:space="preserve">          В течение 1 квартала 2022 года администрацией муниципального образования городской округ Люберцы Московской области долговые обязательства в виде кредита не привлекались, ценные бумаги не выпускались.  </t>
  </si>
  <si>
    <t xml:space="preserve"> Долговые обязательства</t>
  </si>
  <si>
    <t xml:space="preserve">По состоянию на 01.01.2022 </t>
  </si>
  <si>
    <t>По состоянию на 01.04.2022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</si>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</sst>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>
      <alignment horizontal="center" vertical="center" wrapText="1"/>
      <protection locked="0" hidden="1"/>
    </xf>
    <xf numFmtId="49" fontId="6" fillId="0" borderId="0">
      <alignment horizontal="left" vertical="center" wrapText="1"/>
      <protection locked="0" hidden="1"/>
    </xf>
    <xf numFmtId="0" fontId="6" fillId="0" borderId="0" applyProtection="0"/>
    <xf numFmtId="49" fontId="7" fillId="0" borderId="0">
      <alignment horizontal="center" vertical="top" wrapText="1"/>
      <protection locked="0" hidden="1"/>
    </xf>
    <xf numFmtId="49" fontId="8" fillId="0" borderId="0">
      <alignment horizontal="center" wrapText="1"/>
      <protection locked="0" hidden="1"/>
    </xf>
    <xf numFmtId="0" fontId="6" fillId="0" borderId="0">
      <alignment horizontal="center" vertical="top" wrapText="1"/>
      <protection locked="0" hidden="1"/>
    </xf>
    <xf numFmtId="0" fontId="6" fillId="0" borderId="0">
      <alignment horizontal="left" wrapText="1"/>
      <protection locked="0" hidden="1"/>
    </xf>
    <xf numFmtId="49" fontId="12" fillId="0" borderId="0">
      <alignment horizontal="center" vertical="top" wrapText="1"/>
      <protection locked="0" hidden="1"/>
    </xf>
    <xf numFmtId="0" fontId="6" fillId="0" borderId="0">
      <alignment horizontal="left" vertical="top" wrapText="1"/>
      <protection locked="0" hidden="1"/>
    </xf>
    <xf numFmtId="49" fontId="10" fillId="0" borderId="0">
      <alignment horizontal="right" vertical="top" wrapText="1"/>
      <protection locked="0" hidden="1"/>
    </xf>
    <xf numFmtId="0" fontId="6" fillId="0" borderId="0">
      <alignment horizontal="right" vertical="top" wrapText="1"/>
      <protection locked="0" hidden="1"/>
    </xf>
    <xf numFmtId="0" fontId="13" fillId="0" borderId="0"/>
    <xf numFmtId="0" fontId="17" fillId="3" borderId="4" applyNumberFormat="0" applyFont="0" applyBorder="0" applyAlignment="0" applyProtection="0">
      <alignment horizontal="left" wrapText="1"/>
    </xf>
  </cellStyleXfs>
  <cellXfs count="62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3" applyFont="1" applyBorder="1" applyAlignment="1" applyProtection="1">
      <alignment horizontal="left" vertical="top" wrapText="1"/>
      <protection locked="0" hidden="1"/>
    </xf>
    <xf numFmtId="0" fontId="2" fillId="0" borderId="0" xfId="0" applyFont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49" fontId="1" fillId="0" borderId="3" xfId="3" applyNumberFormat="1" applyFont="1" applyBorder="1" applyAlignment="1" applyProtection="1">
      <alignment horizontal="left" vertical="center" wrapText="1"/>
      <protection locked="0" hidden="1"/>
    </xf>
    <xf numFmtId="49" fontId="1" fillId="0" borderId="3" xfId="3" applyNumberFormat="1" applyFont="1" applyBorder="1" applyAlignment="1" applyProtection="1">
      <alignment vertical="center" wrapText="1"/>
      <protection locked="0" hidden="1"/>
    </xf>
    <xf numFmtId="0" fontId="1" fillId="0" borderId="3" xfId="3" applyFont="1" applyBorder="1" applyAlignment="1" applyProtection="1">
      <alignment horizontal="left" vertical="center" wrapText="1"/>
      <protection locked="0" hidden="1"/>
    </xf>
    <xf numFmtId="49" fontId="1" fillId="0" borderId="6" xfId="3" applyNumberFormat="1" applyFont="1" applyBorder="1" applyAlignment="1" applyProtection="1">
      <alignment horizontal="left" vertical="center" wrapText="1"/>
      <protection locked="0" hidden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49" fontId="1" fillId="0" borderId="3" xfId="3" applyNumberFormat="1" applyFont="1" applyBorder="1" applyAlignment="1" applyProtection="1">
      <alignment horizontal="center" vertical="top" wrapText="1"/>
      <protection locked="0" hidden="1"/>
    </xf>
    <xf numFmtId="49" fontId="1" fillId="0" borderId="7" xfId="3" applyNumberFormat="1" applyFont="1" applyBorder="1" applyAlignment="1" applyProtection="1">
      <alignment horizontal="center" vertical="top" wrapText="1"/>
      <protection locked="0" hidden="1"/>
    </xf>
    <xf numFmtId="49" fontId="1" fillId="0" borderId="1" xfId="3" applyNumberFormat="1" applyFont="1" applyBorder="1" applyAlignment="1" applyProtection="1">
      <alignment horizontal="center" vertical="top" wrapText="1"/>
      <protection locked="0" hidden="1"/>
    </xf>
    <xf numFmtId="49" fontId="2" fillId="0" borderId="8" xfId="3" applyNumberFormat="1" applyFont="1" applyBorder="1" applyAlignment="1" applyProtection="1">
      <alignment horizontal="left" vertical="top" wrapText="1"/>
      <protection locked="0" hidden="1"/>
    </xf>
    <xf numFmtId="164" fontId="15" fillId="0" borderId="9" xfId="0" applyNumberFormat="1" applyFont="1" applyBorder="1" applyAlignment="1">
      <alignment horizontal="center" vertical="center" wrapText="1"/>
    </xf>
    <xf numFmtId="49" fontId="21" fillId="0" borderId="8" xfId="3" applyNumberFormat="1" applyFont="1" applyBorder="1" applyAlignment="1" applyProtection="1">
      <alignment horizontal="left" vertical="top" wrapText="1"/>
      <protection locked="0" hidden="1"/>
    </xf>
    <xf numFmtId="49" fontId="1" fillId="0" borderId="3" xfId="3" applyNumberFormat="1" applyFont="1" applyBorder="1" applyAlignment="1" applyProtection="1">
      <alignment horizontal="left" vertical="top" wrapText="1"/>
      <protection locked="0" hidden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</cellXfs>
  <cellStyles count="14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topLeftCell="A102" zoomScaleNormal="100" zoomScaleSheetLayoutView="100" workbookViewId="0">
      <selection activeCell="C112" sqref="C112"/>
    </sheetView>
  </sheetViews>
  <sheetFormatPr defaultRowHeight="15" x14ac:dyDescent="0.25"/>
  <cols>
    <col min="1" max="1" width="39.5703125" customWidth="1"/>
    <col min="2" max="2" width="19.28515625" customWidth="1"/>
    <col min="3" max="3" width="17.7109375" customWidth="1"/>
    <col min="4" max="4" width="17.28515625" customWidth="1"/>
    <col min="5" max="5" width="16.42578125" customWidth="1"/>
    <col min="6" max="6" width="13.5703125" customWidth="1"/>
    <col min="8" max="8" width="44.28515625" customWidth="1"/>
    <col min="9" max="9" width="22.42578125" customWidth="1"/>
  </cols>
  <sheetData>
    <row r="1" spans="1:11" ht="28.5" customHeight="1" x14ac:dyDescent="0.25">
      <c r="A1" s="51" t="s">
        <v>93</v>
      </c>
      <c r="B1" s="51"/>
      <c r="C1" s="51"/>
      <c r="D1" s="51"/>
      <c r="E1" s="51"/>
      <c r="F1" s="51"/>
    </row>
    <row r="2" spans="1:11" x14ac:dyDescent="0.25">
      <c r="A2" s="45" t="s">
        <v>94</v>
      </c>
      <c r="B2" s="45"/>
      <c r="C2" s="45"/>
      <c r="D2" s="45"/>
      <c r="E2" s="45"/>
      <c r="F2" s="45"/>
    </row>
    <row r="3" spans="1:11" x14ac:dyDescent="0.25">
      <c r="A3" s="45" t="s">
        <v>95</v>
      </c>
      <c r="B3" s="45"/>
      <c r="C3" s="45"/>
      <c r="D3" s="45"/>
      <c r="E3" s="45"/>
      <c r="F3" s="45"/>
    </row>
    <row r="4" spans="1:11" ht="38.25" customHeight="1" x14ac:dyDescent="0.25">
      <c r="A4" s="48" t="s">
        <v>96</v>
      </c>
      <c r="B4" s="48"/>
      <c r="C4" s="48"/>
      <c r="D4" s="48"/>
      <c r="E4" s="48"/>
      <c r="F4" s="48"/>
    </row>
    <row r="5" spans="1:11" ht="29.25" customHeight="1" x14ac:dyDescent="0.25">
      <c r="A5" s="49" t="s">
        <v>101</v>
      </c>
      <c r="B5" s="49"/>
      <c r="C5" s="49"/>
      <c r="D5" s="49"/>
      <c r="E5" s="49"/>
      <c r="F5" s="49"/>
    </row>
    <row r="6" spans="1:11" ht="12.75" customHeight="1" x14ac:dyDescent="0.25">
      <c r="F6" s="44" t="s">
        <v>99</v>
      </c>
      <c r="G6" s="43"/>
      <c r="H6" s="43"/>
      <c r="I6" s="43"/>
      <c r="J6" s="43"/>
      <c r="K6" s="43"/>
    </row>
    <row r="7" spans="1:11" ht="105" x14ac:dyDescent="0.25">
      <c r="A7" s="6" t="s">
        <v>58</v>
      </c>
      <c r="B7" s="7" t="s">
        <v>86</v>
      </c>
      <c r="C7" s="6" t="s">
        <v>88</v>
      </c>
      <c r="D7" s="7" t="s">
        <v>89</v>
      </c>
      <c r="E7" s="7" t="s">
        <v>90</v>
      </c>
      <c r="F7" s="7" t="s">
        <v>91</v>
      </c>
    </row>
    <row r="8" spans="1:11" ht="28.5" x14ac:dyDescent="0.25">
      <c r="A8" s="36" t="s">
        <v>0</v>
      </c>
      <c r="B8" s="33">
        <f t="shared" ref="B8:D8" si="0">SUM(B9:B20)</f>
        <v>1132222</v>
      </c>
      <c r="C8" s="33">
        <f>SUM(C9:C20)</f>
        <v>5855963</v>
      </c>
      <c r="D8" s="33">
        <f t="shared" si="0"/>
        <v>1203459</v>
      </c>
      <c r="E8" s="34">
        <f>D8/C8*100</f>
        <v>20.551000749150909</v>
      </c>
      <c r="F8" s="34">
        <f>D8/B8*100</f>
        <v>106.29178729966384</v>
      </c>
    </row>
    <row r="9" spans="1:11" x14ac:dyDescent="0.25">
      <c r="A9" s="2" t="s">
        <v>1</v>
      </c>
      <c r="B9" s="17">
        <v>289739</v>
      </c>
      <c r="C9" s="17">
        <v>1695587</v>
      </c>
      <c r="D9" s="17">
        <v>355988</v>
      </c>
      <c r="E9" s="14">
        <f t="shared" ref="E9:E27" si="1">D9/C9*100</f>
        <v>20.994971063118552</v>
      </c>
      <c r="F9" s="23">
        <f t="shared" ref="F9:F27" si="2">D9/B9*100</f>
        <v>122.8650613138031</v>
      </c>
    </row>
    <row r="10" spans="1:11" ht="45" x14ac:dyDescent="0.25">
      <c r="A10" s="3" t="s">
        <v>60</v>
      </c>
      <c r="B10" s="17">
        <v>7444</v>
      </c>
      <c r="C10" s="17">
        <v>32513</v>
      </c>
      <c r="D10" s="17">
        <v>8331</v>
      </c>
      <c r="E10" s="14">
        <f t="shared" ref="E10" si="3">D10/C10*100</f>
        <v>25.62359671516009</v>
      </c>
      <c r="F10" s="23">
        <f t="shared" ref="F10" si="4">D10/B10*100</f>
        <v>111.91563675443309</v>
      </c>
    </row>
    <row r="11" spans="1:11" x14ac:dyDescent="0.25">
      <c r="A11" s="2" t="s">
        <v>2</v>
      </c>
      <c r="B11" s="17">
        <v>357028</v>
      </c>
      <c r="C11" s="18">
        <v>1959869</v>
      </c>
      <c r="D11" s="17">
        <v>384936</v>
      </c>
      <c r="E11" s="14">
        <f t="shared" si="1"/>
        <v>19.640904570662631</v>
      </c>
      <c r="F11" s="23">
        <f t="shared" si="2"/>
        <v>107.81675386804397</v>
      </c>
    </row>
    <row r="12" spans="1:11" x14ac:dyDescent="0.25">
      <c r="A12" s="3" t="s">
        <v>61</v>
      </c>
      <c r="B12" s="17">
        <v>300476</v>
      </c>
      <c r="C12" s="19">
        <v>1450253</v>
      </c>
      <c r="D12" s="17">
        <v>240295</v>
      </c>
      <c r="E12" s="14">
        <f t="shared" ref="E12" si="5">D12/C12*100</f>
        <v>16.569177929643999</v>
      </c>
      <c r="F12" s="23">
        <f t="shared" ref="F12" si="6">D12/B12*100</f>
        <v>79.971445306779913</v>
      </c>
    </row>
    <row r="13" spans="1:11" x14ac:dyDescent="0.25">
      <c r="A13" s="2" t="s">
        <v>3</v>
      </c>
      <c r="B13" s="17">
        <v>15308</v>
      </c>
      <c r="C13" s="17">
        <v>72061</v>
      </c>
      <c r="D13" s="17">
        <v>17427</v>
      </c>
      <c r="E13" s="14">
        <f t="shared" si="1"/>
        <v>24.183677717489349</v>
      </c>
      <c r="F13" s="23">
        <f t="shared" si="2"/>
        <v>113.8424353279331</v>
      </c>
    </row>
    <row r="14" spans="1:11" ht="45" x14ac:dyDescent="0.25">
      <c r="A14" s="3" t="s">
        <v>62</v>
      </c>
      <c r="B14" s="17">
        <v>1</v>
      </c>
      <c r="C14" s="17">
        <v>0</v>
      </c>
      <c r="D14" s="17">
        <v>0</v>
      </c>
      <c r="E14" s="13">
        <v>0</v>
      </c>
      <c r="F14" s="13">
        <f t="shared" si="2"/>
        <v>0</v>
      </c>
    </row>
    <row r="15" spans="1:11" ht="45" x14ac:dyDescent="0.25">
      <c r="A15" s="2" t="s">
        <v>4</v>
      </c>
      <c r="B15" s="17">
        <v>89914</v>
      </c>
      <c r="C15" s="17">
        <v>422703</v>
      </c>
      <c r="D15" s="17">
        <v>109076</v>
      </c>
      <c r="E15" s="14">
        <f t="shared" si="1"/>
        <v>25.804406403550484</v>
      </c>
      <c r="F15" s="23">
        <f t="shared" si="2"/>
        <v>121.31147540983606</v>
      </c>
    </row>
    <row r="16" spans="1:11" ht="30" x14ac:dyDescent="0.25">
      <c r="A16" s="2" t="s">
        <v>5</v>
      </c>
      <c r="B16" s="17">
        <v>7645</v>
      </c>
      <c r="C16" s="17">
        <v>8818</v>
      </c>
      <c r="D16" s="17">
        <v>3829</v>
      </c>
      <c r="E16" s="14">
        <f t="shared" si="1"/>
        <v>43.422544794738037</v>
      </c>
      <c r="F16" s="23">
        <f t="shared" si="2"/>
        <v>50.085022890778284</v>
      </c>
    </row>
    <row r="17" spans="1:6" ht="30" x14ac:dyDescent="0.25">
      <c r="A17" s="2" t="s">
        <v>6</v>
      </c>
      <c r="B17" s="17">
        <v>1090</v>
      </c>
      <c r="C17" s="20">
        <v>38207</v>
      </c>
      <c r="D17" s="17">
        <v>12222</v>
      </c>
      <c r="E17" s="14">
        <f t="shared" si="1"/>
        <v>31.988902557123041</v>
      </c>
      <c r="F17" s="23">
        <f t="shared" si="2"/>
        <v>1121.2844036697247</v>
      </c>
    </row>
    <row r="18" spans="1:6" ht="30" x14ac:dyDescent="0.25">
      <c r="A18" s="2" t="s">
        <v>7</v>
      </c>
      <c r="B18" s="17">
        <v>57328</v>
      </c>
      <c r="C18" s="17">
        <v>154400</v>
      </c>
      <c r="D18" s="17">
        <v>60990</v>
      </c>
      <c r="E18" s="14">
        <f t="shared" si="1"/>
        <v>39.501295336787564</v>
      </c>
      <c r="F18" s="23">
        <f t="shared" si="2"/>
        <v>106.3878035166062</v>
      </c>
    </row>
    <row r="19" spans="1:6" x14ac:dyDescent="0.25">
      <c r="A19" s="2" t="s">
        <v>8</v>
      </c>
      <c r="B19" s="17">
        <v>5441</v>
      </c>
      <c r="C19" s="17">
        <v>11552</v>
      </c>
      <c r="D19" s="17">
        <v>5174</v>
      </c>
      <c r="E19" s="14">
        <f t="shared" si="1"/>
        <v>44.788781163434905</v>
      </c>
      <c r="F19" s="23">
        <f t="shared" si="2"/>
        <v>95.092813820988781</v>
      </c>
    </row>
    <row r="20" spans="1:6" x14ac:dyDescent="0.25">
      <c r="A20" s="2" t="s">
        <v>9</v>
      </c>
      <c r="B20" s="17">
        <v>808</v>
      </c>
      <c r="C20" s="17">
        <v>10000</v>
      </c>
      <c r="D20" s="17">
        <v>5191</v>
      </c>
      <c r="E20" s="14">
        <f t="shared" si="1"/>
        <v>51.910000000000004</v>
      </c>
      <c r="F20" s="23">
        <f t="shared" si="2"/>
        <v>642.45049504950498</v>
      </c>
    </row>
    <row r="21" spans="1:6" ht="28.5" x14ac:dyDescent="0.25">
      <c r="A21" s="36" t="s">
        <v>10</v>
      </c>
      <c r="B21" s="37">
        <f t="shared" ref="B21" si="7">B22+B23+B24+B25+B26</f>
        <v>1285083</v>
      </c>
      <c r="C21" s="37">
        <f t="shared" ref="C21:D21" si="8">C22+C23+C24+C25+C26</f>
        <v>7099506</v>
      </c>
      <c r="D21" s="37">
        <f t="shared" si="8"/>
        <v>1520698</v>
      </c>
      <c r="E21" s="34">
        <f t="shared" si="1"/>
        <v>21.419772023574598</v>
      </c>
      <c r="F21" s="34">
        <f t="shared" si="2"/>
        <v>118.33461340629361</v>
      </c>
    </row>
    <row r="22" spans="1:6" ht="30" x14ac:dyDescent="0.25">
      <c r="A22" s="2" t="s">
        <v>11</v>
      </c>
      <c r="B22" s="17">
        <v>0</v>
      </c>
      <c r="C22" s="17">
        <v>0</v>
      </c>
      <c r="D22" s="17">
        <v>0</v>
      </c>
      <c r="E22" s="13">
        <v>0</v>
      </c>
      <c r="F22" s="13">
        <v>0</v>
      </c>
    </row>
    <row r="23" spans="1:6" ht="27.75" customHeight="1" x14ac:dyDescent="0.25">
      <c r="A23" s="2" t="s">
        <v>12</v>
      </c>
      <c r="B23" s="17">
        <v>127270</v>
      </c>
      <c r="C23" s="17">
        <v>1904252</v>
      </c>
      <c r="D23" s="17">
        <v>69212</v>
      </c>
      <c r="E23" s="14">
        <f t="shared" si="1"/>
        <v>3.634602983218608</v>
      </c>
      <c r="F23" s="14">
        <f t="shared" si="2"/>
        <v>54.382022471910105</v>
      </c>
    </row>
    <row r="24" spans="1:6" ht="45" x14ac:dyDescent="0.25">
      <c r="A24" s="2" t="s">
        <v>13</v>
      </c>
      <c r="B24" s="17">
        <v>1172588</v>
      </c>
      <c r="C24" s="17">
        <v>5205329</v>
      </c>
      <c r="D24" s="17">
        <v>1461560</v>
      </c>
      <c r="E24" s="14">
        <f t="shared" si="1"/>
        <v>28.078148374483149</v>
      </c>
      <c r="F24" s="14">
        <f t="shared" si="2"/>
        <v>124.6439499636701</v>
      </c>
    </row>
    <row r="25" spans="1:6" ht="60.75" customHeight="1" x14ac:dyDescent="0.25">
      <c r="A25" s="1" t="s">
        <v>87</v>
      </c>
      <c r="B25" s="17">
        <v>0</v>
      </c>
      <c r="C25" s="17">
        <v>777</v>
      </c>
      <c r="D25" s="17">
        <v>780</v>
      </c>
      <c r="E25" s="13">
        <f t="shared" si="1"/>
        <v>100.38610038610038</v>
      </c>
      <c r="F25" s="13">
        <v>0</v>
      </c>
    </row>
    <row r="26" spans="1:6" ht="60" x14ac:dyDescent="0.25">
      <c r="A26" s="15" t="s">
        <v>65</v>
      </c>
      <c r="B26" s="17">
        <v>-14775</v>
      </c>
      <c r="C26" s="17">
        <v>-10852</v>
      </c>
      <c r="D26" s="17">
        <v>-10854</v>
      </c>
      <c r="E26" s="14">
        <f t="shared" si="1"/>
        <v>100.01842978252857</v>
      </c>
      <c r="F26" s="14">
        <f t="shared" si="2"/>
        <v>73.46192893401016</v>
      </c>
    </row>
    <row r="27" spans="1:6" x14ac:dyDescent="0.25">
      <c r="A27" s="36" t="s">
        <v>14</v>
      </c>
      <c r="B27" s="33">
        <f>B8+B21</f>
        <v>2417305</v>
      </c>
      <c r="C27" s="33">
        <f>C8+C21</f>
        <v>12955469</v>
      </c>
      <c r="D27" s="33">
        <f>D8+D21</f>
        <v>2724157</v>
      </c>
      <c r="E27" s="34">
        <f t="shared" si="1"/>
        <v>21.027081304428268</v>
      </c>
      <c r="F27" s="34">
        <f t="shared" si="2"/>
        <v>112.6939711786473</v>
      </c>
    </row>
    <row r="29" spans="1:6" ht="27" customHeight="1" x14ac:dyDescent="0.25">
      <c r="A29" s="48" t="s">
        <v>100</v>
      </c>
      <c r="B29" s="48"/>
      <c r="C29" s="48"/>
      <c r="D29" s="48"/>
      <c r="E29" s="48"/>
      <c r="F29" s="48"/>
    </row>
    <row r="30" spans="1:6" ht="35.25" customHeight="1" x14ac:dyDescent="0.25">
      <c r="A30" s="49" t="s">
        <v>98</v>
      </c>
      <c r="B30" s="49"/>
      <c r="C30" s="49"/>
      <c r="D30" s="49"/>
      <c r="E30" s="49"/>
      <c r="F30" s="49"/>
    </row>
    <row r="31" spans="1:6" ht="10.5" customHeight="1" x14ac:dyDescent="0.25">
      <c r="F31" s="44" t="s">
        <v>99</v>
      </c>
    </row>
    <row r="32" spans="1:6" ht="105" x14ac:dyDescent="0.25">
      <c r="A32" s="8" t="s">
        <v>55</v>
      </c>
      <c r="B32" s="7" t="s">
        <v>86</v>
      </c>
      <c r="C32" s="6" t="s">
        <v>88</v>
      </c>
      <c r="D32" s="7" t="s">
        <v>89</v>
      </c>
      <c r="E32" s="7" t="s">
        <v>90</v>
      </c>
      <c r="F32" s="7" t="s">
        <v>91</v>
      </c>
    </row>
    <row r="33" spans="1:6" ht="28.5" x14ac:dyDescent="0.25">
      <c r="A33" s="32" t="s">
        <v>15</v>
      </c>
      <c r="B33" s="33">
        <f>B34+B35+B36+B37+B38+B39+B40</f>
        <v>291505</v>
      </c>
      <c r="C33" s="33">
        <f>C34+C35+C36+C37+C38+C39+C40</f>
        <v>1629298</v>
      </c>
      <c r="D33" s="33">
        <f>D34+D35+D36+D37+D38+D39+D40</f>
        <v>332777</v>
      </c>
      <c r="E33" s="34">
        <f t="shared" ref="E33:E81" si="9">D33/C33*100</f>
        <v>20.424563216796436</v>
      </c>
      <c r="F33" s="34">
        <f t="shared" ref="F33:F81" si="10">D33/B33*100</f>
        <v>114.15824771444744</v>
      </c>
    </row>
    <row r="34" spans="1:6" ht="60" x14ac:dyDescent="0.25">
      <c r="A34" s="9" t="s">
        <v>16</v>
      </c>
      <c r="B34" s="16">
        <v>553</v>
      </c>
      <c r="C34" s="16">
        <v>3218</v>
      </c>
      <c r="D34" s="16">
        <v>587</v>
      </c>
      <c r="E34" s="11">
        <f t="shared" si="9"/>
        <v>18.241143567433188</v>
      </c>
      <c r="F34" s="11">
        <f t="shared" si="10"/>
        <v>106.1482820976492</v>
      </c>
    </row>
    <row r="35" spans="1:6" ht="75" x14ac:dyDescent="0.25">
      <c r="A35" s="9" t="s">
        <v>17</v>
      </c>
      <c r="B35" s="21">
        <v>5811</v>
      </c>
      <c r="C35" s="21">
        <v>29097</v>
      </c>
      <c r="D35" s="21">
        <v>5784</v>
      </c>
      <c r="E35" s="22">
        <f t="shared" si="9"/>
        <v>19.878337972986905</v>
      </c>
      <c r="F35" s="22">
        <f t="shared" si="10"/>
        <v>99.535363964894159</v>
      </c>
    </row>
    <row r="36" spans="1:6" ht="90" x14ac:dyDescent="0.25">
      <c r="A36" s="9" t="s">
        <v>18</v>
      </c>
      <c r="B36" s="16">
        <v>103745</v>
      </c>
      <c r="C36" s="16">
        <v>454374</v>
      </c>
      <c r="D36" s="16">
        <v>120292</v>
      </c>
      <c r="E36" s="11">
        <f t="shared" si="9"/>
        <v>26.474226078076651</v>
      </c>
      <c r="F36" s="11">
        <f t="shared" si="10"/>
        <v>115.94968432213602</v>
      </c>
    </row>
    <row r="37" spans="1:6" ht="60" x14ac:dyDescent="0.25">
      <c r="A37" s="9" t="s">
        <v>19</v>
      </c>
      <c r="B37" s="16">
        <v>13244</v>
      </c>
      <c r="C37" s="16">
        <v>69541</v>
      </c>
      <c r="D37" s="16">
        <v>17353</v>
      </c>
      <c r="E37" s="11">
        <f t="shared" si="9"/>
        <v>24.953624480522283</v>
      </c>
      <c r="F37" s="11">
        <f t="shared" si="10"/>
        <v>131.02536997885835</v>
      </c>
    </row>
    <row r="38" spans="1:6" ht="30" x14ac:dyDescent="0.25">
      <c r="A38" s="9" t="s">
        <v>68</v>
      </c>
      <c r="B38" s="16">
        <v>0</v>
      </c>
      <c r="C38" s="16">
        <v>45484</v>
      </c>
      <c r="D38" s="16">
        <v>0</v>
      </c>
      <c r="E38" s="13">
        <f t="shared" ref="E38:E39" si="11">D38/C38*100</f>
        <v>0</v>
      </c>
      <c r="F38" s="13">
        <v>0</v>
      </c>
    </row>
    <row r="39" spans="1:6" x14ac:dyDescent="0.25">
      <c r="A39" s="9" t="s">
        <v>20</v>
      </c>
      <c r="B39" s="16">
        <v>0</v>
      </c>
      <c r="C39" s="16">
        <v>20000</v>
      </c>
      <c r="D39" s="16">
        <v>0</v>
      </c>
      <c r="E39" s="13">
        <f t="shared" si="11"/>
        <v>0</v>
      </c>
      <c r="F39" s="13">
        <v>0</v>
      </c>
    </row>
    <row r="40" spans="1:6" x14ac:dyDescent="0.25">
      <c r="A40" s="9" t="s">
        <v>21</v>
      </c>
      <c r="B40" s="16">
        <v>168152</v>
      </c>
      <c r="C40" s="16">
        <v>1007584</v>
      </c>
      <c r="D40" s="16">
        <v>188761</v>
      </c>
      <c r="E40" s="11">
        <f t="shared" si="9"/>
        <v>18.734021183345508</v>
      </c>
      <c r="F40" s="11">
        <f t="shared" si="10"/>
        <v>112.25617298634569</v>
      </c>
    </row>
    <row r="41" spans="1:6" x14ac:dyDescent="0.25">
      <c r="A41" s="32" t="s">
        <v>22</v>
      </c>
      <c r="B41" s="35">
        <f t="shared" ref="B41:D41" si="12">B42</f>
        <v>0</v>
      </c>
      <c r="C41" s="35">
        <f t="shared" si="12"/>
        <v>242</v>
      </c>
      <c r="D41" s="35">
        <f t="shared" si="12"/>
        <v>0</v>
      </c>
      <c r="E41" s="34">
        <f t="shared" si="9"/>
        <v>0</v>
      </c>
      <c r="F41" s="34">
        <v>0</v>
      </c>
    </row>
    <row r="42" spans="1:6" ht="22.5" customHeight="1" x14ac:dyDescent="0.25">
      <c r="A42" s="3" t="s">
        <v>23</v>
      </c>
      <c r="B42" s="16">
        <v>0</v>
      </c>
      <c r="C42" s="16">
        <v>242</v>
      </c>
      <c r="D42" s="16">
        <v>0</v>
      </c>
      <c r="E42" s="13">
        <f t="shared" ref="E42" si="13">D42/C42*100</f>
        <v>0</v>
      </c>
      <c r="F42" s="13">
        <v>0</v>
      </c>
    </row>
    <row r="43" spans="1:6" ht="57" x14ac:dyDescent="0.25">
      <c r="A43" s="32" t="s">
        <v>24</v>
      </c>
      <c r="B43" s="33">
        <f>B44+B45</f>
        <v>26403</v>
      </c>
      <c r="C43" s="33">
        <f>C44+C45</f>
        <v>144892</v>
      </c>
      <c r="D43" s="33">
        <f>D44+D45</f>
        <v>22166</v>
      </c>
      <c r="E43" s="34">
        <f t="shared" si="9"/>
        <v>15.298291140987772</v>
      </c>
      <c r="F43" s="34">
        <f t="shared" si="10"/>
        <v>83.952581146081883</v>
      </c>
    </row>
    <row r="44" spans="1:6" ht="60" x14ac:dyDescent="0.25">
      <c r="A44" s="3" t="s">
        <v>25</v>
      </c>
      <c r="B44" s="16">
        <v>451</v>
      </c>
      <c r="C44" s="16">
        <v>8587</v>
      </c>
      <c r="D44" s="16">
        <v>929</v>
      </c>
      <c r="E44" s="13">
        <f t="shared" si="9"/>
        <v>10.81867939909165</v>
      </c>
      <c r="F44" s="13">
        <f t="shared" si="10"/>
        <v>205.98669623059868</v>
      </c>
    </row>
    <row r="45" spans="1:6" ht="45" x14ac:dyDescent="0.25">
      <c r="A45" s="3" t="s">
        <v>26</v>
      </c>
      <c r="B45" s="16">
        <v>25952</v>
      </c>
      <c r="C45" s="16">
        <v>136305</v>
      </c>
      <c r="D45" s="16">
        <v>21237</v>
      </c>
      <c r="E45" s="13">
        <f t="shared" si="9"/>
        <v>15.580499614834379</v>
      </c>
      <c r="F45" s="13">
        <f t="shared" si="10"/>
        <v>81.831843403205923</v>
      </c>
    </row>
    <row r="46" spans="1:6" x14ac:dyDescent="0.25">
      <c r="A46" s="32" t="s">
        <v>27</v>
      </c>
      <c r="B46" s="33">
        <f>B47+B48+B49+B50+B51</f>
        <v>102330</v>
      </c>
      <c r="C46" s="33">
        <f>C47+C48+C49+C50+C51</f>
        <v>808564</v>
      </c>
      <c r="D46" s="33">
        <f>D47+D48+D49+D50+D51</f>
        <v>152289</v>
      </c>
      <c r="E46" s="34">
        <f t="shared" si="9"/>
        <v>18.834501659732563</v>
      </c>
      <c r="F46" s="34">
        <f t="shared" si="10"/>
        <v>148.82145998240986</v>
      </c>
    </row>
    <row r="47" spans="1:6" x14ac:dyDescent="0.25">
      <c r="A47" s="3" t="s">
        <v>69</v>
      </c>
      <c r="B47" s="16">
        <v>0</v>
      </c>
      <c r="C47" s="16">
        <v>1489</v>
      </c>
      <c r="D47" s="16">
        <v>0</v>
      </c>
      <c r="E47" s="13">
        <f t="shared" ref="E47" si="14">D47/C47*100</f>
        <v>0</v>
      </c>
      <c r="F47" s="13">
        <v>0</v>
      </c>
    </row>
    <row r="48" spans="1:6" x14ac:dyDescent="0.25">
      <c r="A48" s="3" t="s">
        <v>28</v>
      </c>
      <c r="B48" s="16">
        <v>107</v>
      </c>
      <c r="C48" s="16">
        <v>29583</v>
      </c>
      <c r="D48" s="16">
        <v>22971</v>
      </c>
      <c r="E48" s="13">
        <f t="shared" si="9"/>
        <v>77.649325626204231</v>
      </c>
      <c r="F48" s="13">
        <f t="shared" si="10"/>
        <v>21468.224299065419</v>
      </c>
    </row>
    <row r="49" spans="1:8" x14ac:dyDescent="0.25">
      <c r="A49" s="3" t="s">
        <v>29</v>
      </c>
      <c r="B49" s="16">
        <v>101975</v>
      </c>
      <c r="C49" s="16">
        <v>737096</v>
      </c>
      <c r="D49" s="16">
        <v>128976</v>
      </c>
      <c r="E49" s="13">
        <f t="shared" si="9"/>
        <v>17.497856452890804</v>
      </c>
      <c r="F49" s="13">
        <f t="shared" si="10"/>
        <v>126.47805834763422</v>
      </c>
    </row>
    <row r="50" spans="1:8" x14ac:dyDescent="0.25">
      <c r="A50" s="3" t="s">
        <v>30</v>
      </c>
      <c r="B50" s="16">
        <v>147</v>
      </c>
      <c r="C50" s="16">
        <v>23869</v>
      </c>
      <c r="D50" s="16">
        <v>24</v>
      </c>
      <c r="E50" s="13">
        <f t="shared" si="9"/>
        <v>0.10054882902509532</v>
      </c>
      <c r="F50" s="13">
        <f t="shared" si="10"/>
        <v>16.326530612244898</v>
      </c>
    </row>
    <row r="51" spans="1:8" ht="30" x14ac:dyDescent="0.25">
      <c r="A51" s="3" t="s">
        <v>31</v>
      </c>
      <c r="B51" s="16">
        <v>101</v>
      </c>
      <c r="C51" s="16">
        <v>16527</v>
      </c>
      <c r="D51" s="16">
        <v>318</v>
      </c>
      <c r="E51" s="13">
        <f>D51/C51*100</f>
        <v>1.9241241604646944</v>
      </c>
      <c r="F51" s="13">
        <f t="shared" si="10"/>
        <v>314.85148514851488</v>
      </c>
    </row>
    <row r="52" spans="1:8" ht="28.5" x14ac:dyDescent="0.25">
      <c r="A52" s="32" t="s">
        <v>52</v>
      </c>
      <c r="B52" s="33">
        <f t="shared" ref="B52" si="15">SUM(B53:B57)</f>
        <v>107449</v>
      </c>
      <c r="C52" s="33">
        <f>SUM(C53:C57)</f>
        <v>1846086</v>
      </c>
      <c r="D52" s="33">
        <f t="shared" ref="D52" si="16">SUM(D53:D57)</f>
        <v>101107</v>
      </c>
      <c r="E52" s="34">
        <f t="shared" si="9"/>
        <v>5.4768304401853438</v>
      </c>
      <c r="F52" s="34">
        <f t="shared" si="10"/>
        <v>94.097664938715113</v>
      </c>
    </row>
    <row r="53" spans="1:8" x14ac:dyDescent="0.25">
      <c r="A53" s="3" t="s">
        <v>53</v>
      </c>
      <c r="B53" s="16">
        <v>0</v>
      </c>
      <c r="C53" s="16">
        <v>15558</v>
      </c>
      <c r="D53" s="16">
        <v>0</v>
      </c>
      <c r="E53" s="13">
        <f t="shared" si="9"/>
        <v>0</v>
      </c>
      <c r="F53" s="13">
        <v>0</v>
      </c>
    </row>
    <row r="54" spans="1:8" x14ac:dyDescent="0.25">
      <c r="A54" s="3" t="s">
        <v>57</v>
      </c>
      <c r="B54" s="16">
        <v>1965</v>
      </c>
      <c r="C54" s="16">
        <v>187240</v>
      </c>
      <c r="D54" s="16">
        <v>0</v>
      </c>
      <c r="E54" s="13">
        <f t="shared" si="9"/>
        <v>0</v>
      </c>
      <c r="F54" s="13">
        <f t="shared" ref="F54" si="17">D54/B54*100</f>
        <v>0</v>
      </c>
    </row>
    <row r="55" spans="1:8" x14ac:dyDescent="0.25">
      <c r="A55" s="3" t="s">
        <v>63</v>
      </c>
      <c r="B55" s="16">
        <v>63263</v>
      </c>
      <c r="C55" s="16">
        <v>1385425</v>
      </c>
      <c r="D55" s="16">
        <v>52750</v>
      </c>
      <c r="E55" s="13">
        <f t="shared" ref="E55:E56" si="18">D55/C55*100</f>
        <v>3.8074958947615354</v>
      </c>
      <c r="F55" s="13">
        <f t="shared" ref="F55:F57" si="19">D55/B55*100</f>
        <v>83.382071669064061</v>
      </c>
    </row>
    <row r="56" spans="1:8" ht="45" x14ac:dyDescent="0.25">
      <c r="A56" s="3" t="s">
        <v>54</v>
      </c>
      <c r="B56" s="16">
        <v>0</v>
      </c>
      <c r="C56" s="16">
        <v>8890</v>
      </c>
      <c r="D56" s="16">
        <v>0</v>
      </c>
      <c r="E56" s="13">
        <f t="shared" si="18"/>
        <v>0</v>
      </c>
      <c r="F56" s="13">
        <v>0</v>
      </c>
    </row>
    <row r="57" spans="1:8" ht="30" x14ac:dyDescent="0.25">
      <c r="A57" s="3" t="s">
        <v>64</v>
      </c>
      <c r="B57" s="16">
        <v>42221</v>
      </c>
      <c r="C57" s="16">
        <v>248973</v>
      </c>
      <c r="D57" s="16">
        <v>48357</v>
      </c>
      <c r="E57" s="13">
        <f t="shared" si="9"/>
        <v>19.422587991468955</v>
      </c>
      <c r="F57" s="13">
        <f t="shared" si="19"/>
        <v>114.53305227256578</v>
      </c>
    </row>
    <row r="58" spans="1:8" x14ac:dyDescent="0.25">
      <c r="A58" s="32" t="s">
        <v>32</v>
      </c>
      <c r="B58" s="33">
        <f>B59+B60</f>
        <v>0</v>
      </c>
      <c r="C58" s="33">
        <f>C59+C60</f>
        <v>11790</v>
      </c>
      <c r="D58" s="33">
        <f>D59+D60</f>
        <v>500</v>
      </c>
      <c r="E58" s="34">
        <f t="shared" si="9"/>
        <v>4.2408821034775235</v>
      </c>
      <c r="F58" s="34">
        <v>0</v>
      </c>
    </row>
    <row r="59" spans="1:8" ht="30" x14ac:dyDescent="0.25">
      <c r="A59" s="3" t="s">
        <v>66</v>
      </c>
      <c r="B59" s="16">
        <v>0</v>
      </c>
      <c r="C59" s="16">
        <v>9095</v>
      </c>
      <c r="D59" s="16">
        <v>500</v>
      </c>
      <c r="E59" s="13">
        <f t="shared" si="9"/>
        <v>5.4975261132490374</v>
      </c>
      <c r="F59" s="11">
        <v>0</v>
      </c>
    </row>
    <row r="60" spans="1:8" ht="30" x14ac:dyDescent="0.25">
      <c r="A60" s="3" t="s">
        <v>92</v>
      </c>
      <c r="B60" s="16">
        <v>0</v>
      </c>
      <c r="C60" s="16">
        <v>2695</v>
      </c>
      <c r="D60" s="16">
        <v>0</v>
      </c>
      <c r="E60" s="13">
        <f t="shared" ref="E60" si="20">D60/C60*100</f>
        <v>0</v>
      </c>
      <c r="F60" s="13">
        <v>0</v>
      </c>
    </row>
    <row r="61" spans="1:8" x14ac:dyDescent="0.25">
      <c r="A61" s="32" t="s">
        <v>33</v>
      </c>
      <c r="B61" s="35">
        <f t="shared" ref="B61" si="21">B62+B63+B65+B66+B67+B64</f>
        <v>1654257</v>
      </c>
      <c r="C61" s="35">
        <f t="shared" ref="C61:D61" si="22">C62+C63+C65+C66+C67+C64</f>
        <v>8558899</v>
      </c>
      <c r="D61" s="35">
        <f t="shared" si="22"/>
        <v>1913506</v>
      </c>
      <c r="E61" s="34">
        <f t="shared" si="9"/>
        <v>22.356917636252046</v>
      </c>
      <c r="F61" s="34">
        <f>D61/B61*100</f>
        <v>115.6716278063203</v>
      </c>
    </row>
    <row r="62" spans="1:8" x14ac:dyDescent="0.25">
      <c r="A62" s="3" t="s">
        <v>34</v>
      </c>
      <c r="B62" s="16">
        <v>648378</v>
      </c>
      <c r="C62" s="16">
        <v>3510428</v>
      </c>
      <c r="D62" s="16">
        <v>808822</v>
      </c>
      <c r="E62" s="13">
        <f t="shared" si="9"/>
        <v>23.04055232011595</v>
      </c>
      <c r="F62" s="13">
        <f t="shared" si="10"/>
        <v>124.74544170221691</v>
      </c>
      <c r="H62" s="4"/>
    </row>
    <row r="63" spans="1:8" x14ac:dyDescent="0.25">
      <c r="A63" s="3" t="s">
        <v>35</v>
      </c>
      <c r="B63" s="16">
        <v>882614</v>
      </c>
      <c r="C63" s="16">
        <v>4405553</v>
      </c>
      <c r="D63" s="16">
        <v>986223</v>
      </c>
      <c r="E63" s="13">
        <f t="shared" si="9"/>
        <v>22.385907058659832</v>
      </c>
      <c r="F63" s="13">
        <f t="shared" si="10"/>
        <v>111.73888018998113</v>
      </c>
    </row>
    <row r="64" spans="1:8" x14ac:dyDescent="0.25">
      <c r="A64" s="3" t="s">
        <v>67</v>
      </c>
      <c r="B64" s="16">
        <v>113482</v>
      </c>
      <c r="C64" s="16">
        <v>540728</v>
      </c>
      <c r="D64" s="16">
        <v>107153</v>
      </c>
      <c r="E64" s="13">
        <f t="shared" si="9"/>
        <v>19.816432661153112</v>
      </c>
      <c r="F64" s="13">
        <f t="shared" si="10"/>
        <v>94.422904072892621</v>
      </c>
    </row>
    <row r="65" spans="1:8" ht="45" x14ac:dyDescent="0.25">
      <c r="A65" s="3" t="s">
        <v>36</v>
      </c>
      <c r="B65" s="16">
        <v>154</v>
      </c>
      <c r="C65" s="16">
        <v>965</v>
      </c>
      <c r="D65" s="16">
        <v>132</v>
      </c>
      <c r="E65" s="13">
        <f t="shared" si="9"/>
        <v>13.678756476683937</v>
      </c>
      <c r="F65" s="13">
        <f t="shared" si="10"/>
        <v>85.714285714285708</v>
      </c>
    </row>
    <row r="66" spans="1:8" x14ac:dyDescent="0.25">
      <c r="A66" s="3" t="s">
        <v>59</v>
      </c>
      <c r="B66" s="16">
        <v>1240</v>
      </c>
      <c r="C66" s="16">
        <v>50320</v>
      </c>
      <c r="D66" s="16">
        <v>1353</v>
      </c>
      <c r="E66" s="13">
        <f t="shared" si="9"/>
        <v>2.68879173290938</v>
      </c>
      <c r="F66" s="13">
        <f t="shared" si="10"/>
        <v>109.11290322580645</v>
      </c>
    </row>
    <row r="67" spans="1:8" x14ac:dyDescent="0.25">
      <c r="A67" s="3" t="s">
        <v>37</v>
      </c>
      <c r="B67" s="16">
        <v>8389</v>
      </c>
      <c r="C67" s="16">
        <v>50905</v>
      </c>
      <c r="D67" s="16">
        <v>9823</v>
      </c>
      <c r="E67" s="13">
        <f t="shared" si="9"/>
        <v>19.296729201453687</v>
      </c>
      <c r="F67" s="13">
        <f t="shared" si="10"/>
        <v>117.09381332697579</v>
      </c>
    </row>
    <row r="68" spans="1:8" x14ac:dyDescent="0.25">
      <c r="A68" s="32" t="s">
        <v>38</v>
      </c>
      <c r="B68" s="33">
        <f>B69+B70</f>
        <v>82250</v>
      </c>
      <c r="C68" s="33">
        <f>C69+C70</f>
        <v>456465</v>
      </c>
      <c r="D68" s="33">
        <f>D69+D70</f>
        <v>87734</v>
      </c>
      <c r="E68" s="34">
        <f t="shared" si="9"/>
        <v>19.220312619806556</v>
      </c>
      <c r="F68" s="34">
        <f t="shared" si="10"/>
        <v>106.66747720364742</v>
      </c>
    </row>
    <row r="69" spans="1:8" x14ac:dyDescent="0.25">
      <c r="A69" s="3" t="s">
        <v>39</v>
      </c>
      <c r="B69" s="16">
        <v>81369</v>
      </c>
      <c r="C69" s="16">
        <v>449334</v>
      </c>
      <c r="D69" s="16">
        <v>86749</v>
      </c>
      <c r="E69" s="13">
        <f t="shared" si="9"/>
        <v>19.306128625921922</v>
      </c>
      <c r="F69" s="13">
        <f t="shared" si="10"/>
        <v>106.61185463751552</v>
      </c>
    </row>
    <row r="70" spans="1:8" ht="30" x14ac:dyDescent="0.25">
      <c r="A70" s="3" t="s">
        <v>40</v>
      </c>
      <c r="B70" s="16">
        <v>881</v>
      </c>
      <c r="C70" s="16">
        <v>7131</v>
      </c>
      <c r="D70" s="16">
        <v>985</v>
      </c>
      <c r="E70" s="13">
        <f t="shared" si="9"/>
        <v>13.812929462908427</v>
      </c>
      <c r="F70" s="13">
        <f t="shared" si="10"/>
        <v>111.80476730987515</v>
      </c>
    </row>
    <row r="71" spans="1:8" x14ac:dyDescent="0.25">
      <c r="A71" s="32" t="s">
        <v>41</v>
      </c>
      <c r="B71" s="33">
        <f>B72+B73+B74</f>
        <v>64555</v>
      </c>
      <c r="C71" s="33">
        <f>C72+C73+C74</f>
        <v>458141</v>
      </c>
      <c r="D71" s="33">
        <f>D72+D73+D74</f>
        <v>84447</v>
      </c>
      <c r="E71" s="34">
        <f t="shared" si="9"/>
        <v>18.432534961944029</v>
      </c>
      <c r="F71" s="34">
        <f t="shared" si="10"/>
        <v>130.81403454418711</v>
      </c>
    </row>
    <row r="72" spans="1:8" x14ac:dyDescent="0.25">
      <c r="A72" s="3" t="s">
        <v>42</v>
      </c>
      <c r="B72" s="16">
        <v>6246</v>
      </c>
      <c r="C72" s="16">
        <v>28261</v>
      </c>
      <c r="D72" s="16">
        <v>6340</v>
      </c>
      <c r="E72" s="13">
        <f t="shared" si="9"/>
        <v>22.433742613495632</v>
      </c>
      <c r="F72" s="13">
        <f t="shared" si="10"/>
        <v>101.50496317643291</v>
      </c>
      <c r="H72" s="4"/>
    </row>
    <row r="73" spans="1:8" x14ac:dyDescent="0.25">
      <c r="A73" s="3" t="s">
        <v>43</v>
      </c>
      <c r="B73" s="16">
        <v>39769</v>
      </c>
      <c r="C73" s="16">
        <v>132475</v>
      </c>
      <c r="D73" s="16">
        <v>28056</v>
      </c>
      <c r="E73" s="13">
        <f t="shared" si="9"/>
        <v>21.178335535006603</v>
      </c>
      <c r="F73" s="13">
        <f t="shared" si="10"/>
        <v>70.547411300259</v>
      </c>
    </row>
    <row r="74" spans="1:8" x14ac:dyDescent="0.25">
      <c r="A74" s="3" t="s">
        <v>44</v>
      </c>
      <c r="B74" s="16">
        <v>18540</v>
      </c>
      <c r="C74" s="16">
        <v>297405</v>
      </c>
      <c r="D74" s="16">
        <v>50051</v>
      </c>
      <c r="E74" s="13">
        <f t="shared" si="9"/>
        <v>16.82923958911249</v>
      </c>
      <c r="F74" s="13">
        <f t="shared" si="10"/>
        <v>269.96224379719524</v>
      </c>
    </row>
    <row r="75" spans="1:8" ht="28.5" x14ac:dyDescent="0.25">
      <c r="A75" s="32" t="s">
        <v>45</v>
      </c>
      <c r="B75" s="33">
        <f>B76+B77+B78</f>
        <v>75516</v>
      </c>
      <c r="C75" s="33">
        <f>C76+C77+C78</f>
        <v>506579</v>
      </c>
      <c r="D75" s="33">
        <f>D76+D77+D78</f>
        <v>84197</v>
      </c>
      <c r="E75" s="34">
        <f t="shared" si="9"/>
        <v>16.620704766680024</v>
      </c>
      <c r="F75" s="34">
        <f t="shared" si="10"/>
        <v>111.49557709624452</v>
      </c>
    </row>
    <row r="76" spans="1:8" x14ac:dyDescent="0.25">
      <c r="A76" s="3" t="s">
        <v>46</v>
      </c>
      <c r="B76" s="16">
        <v>33827</v>
      </c>
      <c r="C76" s="16">
        <v>286996</v>
      </c>
      <c r="D76" s="16">
        <v>36888</v>
      </c>
      <c r="E76" s="13">
        <f t="shared" si="9"/>
        <v>12.853140810324881</v>
      </c>
      <c r="F76" s="13">
        <f t="shared" si="10"/>
        <v>109.04898453897773</v>
      </c>
    </row>
    <row r="77" spans="1:8" x14ac:dyDescent="0.25">
      <c r="A77" s="3" t="s">
        <v>47</v>
      </c>
      <c r="B77" s="16">
        <v>39721</v>
      </c>
      <c r="C77" s="16">
        <v>203602</v>
      </c>
      <c r="D77" s="16">
        <v>44834</v>
      </c>
      <c r="E77" s="13">
        <f t="shared" si="9"/>
        <v>22.020412373159399</v>
      </c>
      <c r="F77" s="13">
        <f t="shared" si="10"/>
        <v>112.87228418217063</v>
      </c>
    </row>
    <row r="78" spans="1:8" ht="30" x14ac:dyDescent="0.25">
      <c r="A78" s="3" t="s">
        <v>48</v>
      </c>
      <c r="B78" s="16">
        <v>1968</v>
      </c>
      <c r="C78" s="16">
        <v>15981</v>
      </c>
      <c r="D78" s="16">
        <v>2475</v>
      </c>
      <c r="E78" s="13">
        <f t="shared" si="9"/>
        <v>15.487140979913647</v>
      </c>
      <c r="F78" s="13">
        <f t="shared" si="10"/>
        <v>125.76219512195121</v>
      </c>
    </row>
    <row r="79" spans="1:8" ht="42.75" x14ac:dyDescent="0.25">
      <c r="A79" s="32" t="s">
        <v>49</v>
      </c>
      <c r="B79" s="33">
        <f>B80</f>
        <v>0</v>
      </c>
      <c r="C79" s="33">
        <f>C80</f>
        <v>27000</v>
      </c>
      <c r="D79" s="33">
        <f>D80</f>
        <v>0</v>
      </c>
      <c r="E79" s="34">
        <f>E80</f>
        <v>0</v>
      </c>
      <c r="F79" s="34">
        <f>F80</f>
        <v>0</v>
      </c>
    </row>
    <row r="80" spans="1:8" ht="30" x14ac:dyDescent="0.25">
      <c r="A80" s="3" t="s">
        <v>50</v>
      </c>
      <c r="B80" s="16">
        <v>0</v>
      </c>
      <c r="C80" s="16">
        <v>27000</v>
      </c>
      <c r="D80" s="16">
        <v>0</v>
      </c>
      <c r="E80" s="13">
        <f t="shared" ref="E80" si="23">D80/C80*100</f>
        <v>0</v>
      </c>
      <c r="F80" s="13">
        <v>0</v>
      </c>
    </row>
    <row r="81" spans="1:9" x14ac:dyDescent="0.25">
      <c r="A81" s="36" t="s">
        <v>51</v>
      </c>
      <c r="B81" s="35">
        <f>B33+B41+B43+B46+B58+B61+B68+B71+B75+B52+B79</f>
        <v>2404265</v>
      </c>
      <c r="C81" s="35">
        <f>C33+C41+C43+C46+C58+C61+C68+C71+C75+C52+C79</f>
        <v>14447956</v>
      </c>
      <c r="D81" s="35">
        <f>D33+D41+D43+D46+D58+D61+D68+D71+D75+D52+D79</f>
        <v>2778723</v>
      </c>
      <c r="E81" s="34">
        <f t="shared" si="9"/>
        <v>19.232637474809586</v>
      </c>
      <c r="F81" s="34">
        <f t="shared" si="10"/>
        <v>115.57473905746663</v>
      </c>
    </row>
    <row r="82" spans="1:9" x14ac:dyDescent="0.25">
      <c r="B82" s="12"/>
      <c r="C82" s="12"/>
      <c r="D82" s="12"/>
      <c r="E82" s="12"/>
      <c r="F82" s="12"/>
    </row>
    <row r="83" spans="1:9" ht="48" customHeight="1" x14ac:dyDescent="0.25">
      <c r="A83" s="50" t="s">
        <v>102</v>
      </c>
      <c r="B83" s="50"/>
      <c r="C83" s="50"/>
      <c r="D83" s="50"/>
      <c r="E83" s="50"/>
      <c r="F83" s="50"/>
    </row>
    <row r="84" spans="1:9" ht="19.5" customHeight="1" x14ac:dyDescent="0.25">
      <c r="B84" s="12"/>
      <c r="C84" s="12"/>
      <c r="D84" s="12"/>
      <c r="E84" s="12"/>
      <c r="F84" s="44" t="s">
        <v>99</v>
      </c>
    </row>
    <row r="85" spans="1:9" ht="105" x14ac:dyDescent="0.25">
      <c r="A85" s="10" t="s">
        <v>56</v>
      </c>
      <c r="B85" s="7" t="s">
        <v>86</v>
      </c>
      <c r="C85" s="6" t="s">
        <v>88</v>
      </c>
      <c r="D85" s="7" t="s">
        <v>89</v>
      </c>
      <c r="E85" s="7" t="s">
        <v>90</v>
      </c>
      <c r="F85" s="7" t="s">
        <v>91</v>
      </c>
    </row>
    <row r="86" spans="1:9" x14ac:dyDescent="0.25">
      <c r="A86" s="39" t="s">
        <v>70</v>
      </c>
      <c r="B86" s="24">
        <v>160479</v>
      </c>
      <c r="C86" s="24">
        <v>746066</v>
      </c>
      <c r="D86" s="24">
        <v>158576</v>
      </c>
      <c r="E86" s="11">
        <f>D86/C86*100</f>
        <v>21.254955995850231</v>
      </c>
      <c r="F86" s="11">
        <f>D86/B86*100</f>
        <v>98.814175063403937</v>
      </c>
    </row>
    <row r="87" spans="1:9" ht="30" x14ac:dyDescent="0.25">
      <c r="A87" s="40" t="s">
        <v>97</v>
      </c>
      <c r="B87" s="24">
        <v>1505813</v>
      </c>
      <c r="C87" s="24">
        <v>7907819</v>
      </c>
      <c r="D87" s="24">
        <v>1856942</v>
      </c>
      <c r="E87" s="11">
        <f t="shared" ref="E87:E103" si="24">D87/C87*100</f>
        <v>23.482353351790174</v>
      </c>
      <c r="F87" s="11">
        <f t="shared" ref="F87:F103" si="25">D87/B87*100</f>
        <v>123.31823407023315</v>
      </c>
      <c r="H87" s="25"/>
      <c r="I87" s="26"/>
    </row>
    <row r="88" spans="1:9" ht="30" x14ac:dyDescent="0.25">
      <c r="A88" s="39" t="s">
        <v>71</v>
      </c>
      <c r="B88" s="24">
        <v>48204</v>
      </c>
      <c r="C88" s="24">
        <v>230884</v>
      </c>
      <c r="D88" s="24">
        <v>38869</v>
      </c>
      <c r="E88" s="11">
        <f t="shared" si="24"/>
        <v>16.834860795897509</v>
      </c>
      <c r="F88" s="11">
        <f t="shared" si="25"/>
        <v>80.634387187785251</v>
      </c>
      <c r="H88" s="25"/>
      <c r="I88" s="26"/>
    </row>
    <row r="89" spans="1:9" ht="47.45" customHeight="1" x14ac:dyDescent="0.25">
      <c r="A89" s="39" t="s">
        <v>72</v>
      </c>
      <c r="B89" s="24">
        <v>74225</v>
      </c>
      <c r="C89" s="24">
        <v>413164</v>
      </c>
      <c r="D89" s="24">
        <v>83264</v>
      </c>
      <c r="E89" s="11">
        <f t="shared" si="24"/>
        <v>20.152772264766533</v>
      </c>
      <c r="F89" s="11">
        <f t="shared" si="25"/>
        <v>112.17783765577636</v>
      </c>
      <c r="H89" s="25"/>
      <c r="I89" s="26"/>
    </row>
    <row r="90" spans="1:9" ht="30" x14ac:dyDescent="0.25">
      <c r="A90" s="39" t="s">
        <v>73</v>
      </c>
      <c r="B90" s="24">
        <v>458</v>
      </c>
      <c r="C90" s="24">
        <v>7536</v>
      </c>
      <c r="D90" s="24">
        <v>1076</v>
      </c>
      <c r="E90" s="11">
        <f t="shared" si="24"/>
        <v>14.278131634819532</v>
      </c>
      <c r="F90" s="11">
        <f t="shared" si="25"/>
        <v>234.93449781659388</v>
      </c>
      <c r="H90" s="25"/>
      <c r="I90" s="26"/>
    </row>
    <row r="91" spans="1:9" ht="43.5" customHeight="1" x14ac:dyDescent="0.25">
      <c r="A91" s="39" t="s">
        <v>74</v>
      </c>
      <c r="B91" s="24">
        <v>0</v>
      </c>
      <c r="C91" s="24">
        <v>13328</v>
      </c>
      <c r="D91" s="24">
        <v>500</v>
      </c>
      <c r="E91" s="11">
        <f t="shared" si="24"/>
        <v>3.7515006002400959</v>
      </c>
      <c r="F91" s="11">
        <v>0</v>
      </c>
      <c r="H91" s="25"/>
      <c r="I91" s="27"/>
    </row>
    <row r="92" spans="1:9" ht="48" customHeight="1" x14ac:dyDescent="0.25">
      <c r="A92" s="39" t="s">
        <v>75</v>
      </c>
      <c r="B92" s="24">
        <v>24993</v>
      </c>
      <c r="C92" s="24">
        <v>228812</v>
      </c>
      <c r="D92" s="24">
        <v>28913</v>
      </c>
      <c r="E92" s="11">
        <f t="shared" si="24"/>
        <v>12.636137964792058</v>
      </c>
      <c r="F92" s="11">
        <f t="shared" si="25"/>
        <v>115.68439162965632</v>
      </c>
      <c r="H92" s="25"/>
      <c r="I92" s="26"/>
    </row>
    <row r="93" spans="1:9" ht="23.25" customHeight="1" x14ac:dyDescent="0.25">
      <c r="A93" s="39" t="s">
        <v>76</v>
      </c>
      <c r="B93" s="24">
        <v>9642</v>
      </c>
      <c r="C93" s="24">
        <v>187415</v>
      </c>
      <c r="D93" s="24">
        <v>35747</v>
      </c>
      <c r="E93" s="11">
        <f t="shared" si="24"/>
        <v>19.073713416748927</v>
      </c>
      <c r="F93" s="11">
        <f t="shared" si="25"/>
        <v>370.74258452603192</v>
      </c>
      <c r="H93" s="25"/>
      <c r="I93" s="26"/>
    </row>
    <row r="94" spans="1:9" ht="53.25" customHeight="1" x14ac:dyDescent="0.25">
      <c r="A94" s="39" t="s">
        <v>77</v>
      </c>
      <c r="B94" s="24">
        <v>171</v>
      </c>
      <c r="C94" s="24">
        <v>196130</v>
      </c>
      <c r="D94" s="24">
        <v>0</v>
      </c>
      <c r="E94" s="11">
        <f t="shared" si="24"/>
        <v>0</v>
      </c>
      <c r="F94" s="11">
        <f t="shared" si="25"/>
        <v>0</v>
      </c>
      <c r="H94" s="25"/>
      <c r="I94" s="26"/>
    </row>
    <row r="95" spans="1:9" ht="33" customHeight="1" x14ac:dyDescent="0.25">
      <c r="A95" s="39" t="s">
        <v>78</v>
      </c>
      <c r="B95" s="24">
        <v>0</v>
      </c>
      <c r="C95" s="24">
        <v>3900</v>
      </c>
      <c r="D95" s="24">
        <v>0</v>
      </c>
      <c r="E95" s="11">
        <f t="shared" si="24"/>
        <v>0</v>
      </c>
      <c r="F95" s="11">
        <v>0</v>
      </c>
      <c r="H95" s="25"/>
      <c r="I95" s="26"/>
    </row>
    <row r="96" spans="1:9" ht="34.15" customHeight="1" x14ac:dyDescent="0.25">
      <c r="A96" s="39" t="s">
        <v>79</v>
      </c>
      <c r="B96" s="24">
        <v>191734</v>
      </c>
      <c r="C96" s="24">
        <v>1032765</v>
      </c>
      <c r="D96" s="24">
        <v>229666</v>
      </c>
      <c r="E96" s="11">
        <f t="shared" si="24"/>
        <v>22.237972820535166</v>
      </c>
      <c r="F96" s="11">
        <f t="shared" si="25"/>
        <v>119.78365861036644</v>
      </c>
      <c r="H96" s="25"/>
      <c r="I96" s="26"/>
    </row>
    <row r="97" spans="1:9" ht="75" x14ac:dyDescent="0.25">
      <c r="A97" s="39" t="s">
        <v>80</v>
      </c>
      <c r="B97" s="24">
        <v>4839</v>
      </c>
      <c r="C97" s="24">
        <v>47526</v>
      </c>
      <c r="D97" s="24">
        <v>4914</v>
      </c>
      <c r="E97" s="11">
        <f t="shared" si="24"/>
        <v>10.339603585405884</v>
      </c>
      <c r="F97" s="11">
        <f t="shared" si="25"/>
        <v>101.54990700557967</v>
      </c>
      <c r="H97" s="25"/>
      <c r="I97" s="26"/>
    </row>
    <row r="98" spans="1:9" ht="51.75" customHeight="1" x14ac:dyDescent="0.25">
      <c r="A98" s="39" t="s">
        <v>81</v>
      </c>
      <c r="B98" s="24">
        <v>104483</v>
      </c>
      <c r="C98" s="24">
        <v>638453</v>
      </c>
      <c r="D98" s="24">
        <v>136280</v>
      </c>
      <c r="E98" s="11">
        <f t="shared" si="24"/>
        <v>21.345345702816026</v>
      </c>
      <c r="F98" s="11">
        <f t="shared" si="25"/>
        <v>130.4327019706555</v>
      </c>
      <c r="H98" s="25"/>
      <c r="I98" s="26"/>
    </row>
    <row r="99" spans="1:9" ht="30" x14ac:dyDescent="0.25">
      <c r="A99" s="39" t="s">
        <v>82</v>
      </c>
      <c r="B99" s="24">
        <v>70574</v>
      </c>
      <c r="C99" s="24">
        <v>380865</v>
      </c>
      <c r="D99" s="24">
        <v>73035</v>
      </c>
      <c r="E99" s="11">
        <f t="shared" si="24"/>
        <v>19.176086014729631</v>
      </c>
      <c r="F99" s="11">
        <f t="shared" si="25"/>
        <v>103.48711990251367</v>
      </c>
      <c r="H99" s="25"/>
      <c r="I99" s="26"/>
    </row>
    <row r="100" spans="1:9" ht="31.15" customHeight="1" x14ac:dyDescent="0.25">
      <c r="A100" s="39" t="s">
        <v>83</v>
      </c>
      <c r="B100" s="24">
        <v>266</v>
      </c>
      <c r="C100" s="24">
        <v>9482</v>
      </c>
      <c r="D100" s="24">
        <v>238</v>
      </c>
      <c r="E100" s="11">
        <f t="shared" si="24"/>
        <v>2.5100189833368489</v>
      </c>
      <c r="F100" s="11">
        <f t="shared" si="25"/>
        <v>89.473684210526315</v>
      </c>
      <c r="H100" s="25"/>
      <c r="I100" s="26"/>
    </row>
    <row r="101" spans="1:9" ht="45" x14ac:dyDescent="0.25">
      <c r="A101" s="41" t="s">
        <v>84</v>
      </c>
      <c r="B101" s="24">
        <v>84217</v>
      </c>
      <c r="C101" s="24">
        <v>1676905</v>
      </c>
      <c r="D101" s="24">
        <v>93795</v>
      </c>
      <c r="E101" s="11">
        <f t="shared" si="24"/>
        <v>5.5933401116938644</v>
      </c>
      <c r="F101" s="11">
        <f t="shared" si="25"/>
        <v>111.37300070057114</v>
      </c>
      <c r="H101" s="25"/>
      <c r="I101" s="26"/>
    </row>
    <row r="102" spans="1:9" ht="36.75" customHeight="1" x14ac:dyDescent="0.25">
      <c r="A102" s="42" t="s">
        <v>85</v>
      </c>
      <c r="B102" s="30">
        <v>79798</v>
      </c>
      <c r="C102" s="30">
        <v>474115</v>
      </c>
      <c r="D102" s="30">
        <v>83</v>
      </c>
      <c r="E102" s="31">
        <f t="shared" si="24"/>
        <v>1.7506301213840524E-2</v>
      </c>
      <c r="F102" s="31">
        <f t="shared" si="25"/>
        <v>0.10401263189553622</v>
      </c>
      <c r="H102" s="28"/>
      <c r="I102" s="26"/>
    </row>
    <row r="103" spans="1:9" ht="21.75" customHeight="1" x14ac:dyDescent="0.25">
      <c r="A103" s="36" t="s">
        <v>51</v>
      </c>
      <c r="B103" s="35">
        <f t="shared" ref="B103:D103" si="26">B86+B87+B88+B89+B90+B91+B92+B93+B94+B95+B96+B97+B98+B99+B100+B101+B102</f>
        <v>2359896</v>
      </c>
      <c r="C103" s="35">
        <f>C86+C87+C88+C89+C90+C91+C92+C93+C94+C95+C96+C97+C98+C99+C100+C101+C102</f>
        <v>14195165</v>
      </c>
      <c r="D103" s="35">
        <f t="shared" si="26"/>
        <v>2741898</v>
      </c>
      <c r="E103" s="38">
        <f t="shared" si="24"/>
        <v>19.315717710924812</v>
      </c>
      <c r="F103" s="38">
        <f t="shared" si="25"/>
        <v>116.18723875967416</v>
      </c>
      <c r="H103" s="25"/>
      <c r="I103" s="26"/>
    </row>
    <row r="104" spans="1:9" ht="21" customHeight="1" x14ac:dyDescent="0.25">
      <c r="B104" s="5"/>
      <c r="H104" s="29"/>
      <c r="I104" s="26"/>
    </row>
    <row r="105" spans="1:9" ht="100.5" customHeight="1" x14ac:dyDescent="0.25">
      <c r="A105" s="48" t="s">
        <v>104</v>
      </c>
      <c r="B105" s="52"/>
      <c r="C105" s="52"/>
      <c r="D105" s="52"/>
      <c r="E105" s="52"/>
      <c r="F105" s="52"/>
    </row>
    <row r="106" spans="1:9" ht="31.5" customHeight="1" x14ac:dyDescent="0.25">
      <c r="A106" s="45" t="s">
        <v>103</v>
      </c>
      <c r="B106" s="45"/>
      <c r="C106" s="45"/>
      <c r="D106" s="45"/>
      <c r="E106" s="45"/>
      <c r="F106" s="45"/>
    </row>
    <row r="107" spans="1:9" ht="45" customHeight="1" x14ac:dyDescent="0.25">
      <c r="A107" s="46" t="s">
        <v>105</v>
      </c>
      <c r="B107" s="47"/>
      <c r="C107" s="47"/>
      <c r="D107" s="47"/>
      <c r="E107" s="47"/>
      <c r="F107" s="47"/>
    </row>
    <row r="108" spans="1:9" x14ac:dyDescent="0.25">
      <c r="C108" s="61" t="s">
        <v>114</v>
      </c>
      <c r="D108" s="60"/>
      <c r="E108" s="60"/>
      <c r="F108" s="60"/>
      <c r="G108" s="60"/>
      <c r="H108" s="60"/>
    </row>
    <row r="109" spans="1:9" ht="30" x14ac:dyDescent="0.25">
      <c r="A109" s="53" t="s">
        <v>106</v>
      </c>
      <c r="B109" s="54" t="s">
        <v>107</v>
      </c>
      <c r="C109" s="55" t="s">
        <v>108</v>
      </c>
    </row>
    <row r="110" spans="1:9" x14ac:dyDescent="0.25">
      <c r="A110" s="56" t="s">
        <v>109</v>
      </c>
      <c r="B110" s="57">
        <v>150000</v>
      </c>
      <c r="C110" s="24">
        <v>150000</v>
      </c>
    </row>
    <row r="111" spans="1:9" x14ac:dyDescent="0.25">
      <c r="A111" s="58" t="s">
        <v>110</v>
      </c>
      <c r="B111" s="57">
        <v>0</v>
      </c>
      <c r="C111" s="24">
        <v>0</v>
      </c>
    </row>
    <row r="112" spans="1:9" ht="75" x14ac:dyDescent="0.25">
      <c r="A112" s="59" t="s">
        <v>111</v>
      </c>
      <c r="B112" s="57">
        <v>0</v>
      </c>
      <c r="C112" s="24">
        <v>0</v>
      </c>
    </row>
    <row r="113" spans="1:3" ht="45" x14ac:dyDescent="0.25">
      <c r="A113" s="59" t="s">
        <v>112</v>
      </c>
      <c r="B113" s="57">
        <v>0</v>
      </c>
      <c r="C113" s="24">
        <v>0</v>
      </c>
    </row>
    <row r="114" spans="1:3" x14ac:dyDescent="0.25">
      <c r="A114" s="59" t="s">
        <v>113</v>
      </c>
      <c r="B114" s="57">
        <v>150000</v>
      </c>
      <c r="C114" s="24">
        <v>150000</v>
      </c>
    </row>
  </sheetData>
  <mergeCells count="11">
    <mergeCell ref="A1:F1"/>
    <mergeCell ref="A2:F2"/>
    <mergeCell ref="A3:F3"/>
    <mergeCell ref="A30:F30"/>
    <mergeCell ref="A105:F105"/>
    <mergeCell ref="A106:F106"/>
    <mergeCell ref="A107:F107"/>
    <mergeCell ref="A4:F4"/>
    <mergeCell ref="A5:F5"/>
    <mergeCell ref="A29:F29"/>
    <mergeCell ref="A83:F83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2022-09-13T09:56:35Z</dcterms:modified>
</cp:coreProperties>
</file>